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hidePivotFieldList="1"/>
  <mc:AlternateContent xmlns:mc="http://schemas.openxmlformats.org/markup-compatibility/2006">
    <mc:Choice Requires="x15">
      <x15ac:absPath xmlns:x15ac="http://schemas.microsoft.com/office/spreadsheetml/2010/11/ac" url="\\User_37\документы - васильев\Васильев\Думы\Думы_26\!Дума от __.___.2026 - Внесение изменений в бюджет 2026-2028\Документы к решению\Пояснительная\"/>
    </mc:Choice>
  </mc:AlternateContent>
  <bookViews>
    <workbookView xWindow="-120" yWindow="-120" windowWidth="29040" windowHeight="15840" tabRatio="875"/>
  </bookViews>
  <sheets>
    <sheet name="Реестр изменений" sheetId="1" r:id="rId1"/>
  </sheets>
  <definedNames>
    <definedName name="_xlnm._FilterDatabase" localSheetId="0" hidden="1">'Реестр изменений'!$A$9:$L$9</definedName>
    <definedName name="Z_022B82E9_DCA2_4FFF_8F8A_03AB29F62288_.wvu.FilterData" localSheetId="0" hidden="1">'Реестр изменений'!$A$9:$L$9</definedName>
    <definedName name="Z_06B9C66F_EC5F_44CC_8AA6_FF916FF9B3F0_.wvu.FilterData" localSheetId="0" hidden="1">'Реестр изменений'!$A$9:$L$9</definedName>
    <definedName name="Z_09552334_8C30_4A3B_B935_625DB897F517_.wvu.FilterData" localSheetId="0" hidden="1">'Реестр изменений'!$A$9:$L$9</definedName>
    <definedName name="Z_0D84F812_7CDF_4ADF_9287_23D73BC03A30_.wvu.FilterData" localSheetId="0" hidden="1">'Реестр изменений'!$A$9:$L$9</definedName>
    <definedName name="Z_120ABBE4_1CF3_47E4_BB12_F71966218366_.wvu.FilterData" localSheetId="0" hidden="1">'Реестр изменений'!$A$9:$L$9</definedName>
    <definedName name="Z_1AC26266_56BB_4802_88F7_0A1B061B1737_.wvu.FilterData" localSheetId="0" hidden="1">'Реестр изменений'!$A$9:$L$9</definedName>
    <definedName name="Z_1AC26266_56BB_4802_88F7_0A1B061B1737_.wvu.PrintTitles" localSheetId="0" hidden="1">'Реестр изменений'!$7:$8</definedName>
    <definedName name="Z_1EFCF4E1_8A46_44C3_A1C0_3DDEC0F79291_.wvu.FilterData" localSheetId="0" hidden="1">'Реестр изменений'!$A$9:$L$9</definedName>
    <definedName name="Z_21412CC0_0C45_4568_8289_A80618B64D29_.wvu.FilterData" localSheetId="0" hidden="1">'Реестр изменений'!$A$9:$L$9</definedName>
    <definedName name="Z_2DAB85AC_8918_43EE_830E_AFE0D22406E1_.wvu.FilterData" localSheetId="0" hidden="1">'Реестр изменений'!$A$9:$L$9</definedName>
    <definedName name="Z_3BC046E5_3781_4A04_884F_C878E5BAD991_.wvu.PrintArea" localSheetId="0" hidden="1">'Реестр изменений'!$A$2:$L$316</definedName>
    <definedName name="Z_3BC046E5_3781_4A04_884F_C878E5BAD991_.wvu.PrintTitles" localSheetId="0" hidden="1">'Реестр изменений'!$7:$8</definedName>
    <definedName name="Z_3BC046E5_3781_4A04_884F_C878E5BAD991_.wvu.Rows" localSheetId="0" hidden="1">'Реестр изменений'!#REF!,'Реестр изменений'!#REF!,'Реестр изменений'!#REF!,'Реестр изменений'!#REF!,'Реестр изменений'!#REF!,'Реестр изменений'!#REF!</definedName>
    <definedName name="Z_3D465751_FFD6_44BD_824D_F0D063D34777_.wvu.FilterData" localSheetId="0" hidden="1">'Реестр изменений'!$A$9:$L$9</definedName>
    <definedName name="Z_3D465751_FFD6_44BD_824D_F0D063D34777_.wvu.PrintTitles" localSheetId="0" hidden="1">'Реестр изменений'!$7:$8</definedName>
    <definedName name="Z_50A627B7_1347_477B_9173_E69DC89484ED_.wvu.FilterData" localSheetId="0" hidden="1">'Реестр изменений'!$A$9:$L$9</definedName>
    <definedName name="Z_54B300F0_D7A6_46C8_9345_44DB05A7CB85_.wvu.FilterData" localSheetId="0" hidden="1">'Реестр изменений'!$A$9:$L$9</definedName>
    <definedName name="Z_5CE4367A_295A_48D9_8015_7DC3C9D8B836_.wvu.FilterData" localSheetId="0" hidden="1">'Реестр изменений'!$A$9:$L$9</definedName>
    <definedName name="Z_611B7E8B_0C7E_4EC5_9D28_4DBD338EA18B_.wvu.FilterData" localSheetId="0" hidden="1">'Реестр изменений'!$A$9:$L$9</definedName>
    <definedName name="Z_611B7E8B_0C7E_4EC5_9D28_4DBD338EA18B_.wvu.PrintTitles" localSheetId="0" hidden="1">'Реестр изменений'!$7:$8</definedName>
    <definedName name="Z_6171C3C9_73B1_40D7_A046_569B518E1CE4_.wvu.FilterData" localSheetId="0" hidden="1">'Реестр изменений'!$A$9:$L$9</definedName>
    <definedName name="Z_64FC911A_D4E9_4822_AB25_A7EA212BD793_.wvu.FilterData" localSheetId="0" hidden="1">'Реестр изменений'!$A$9:$L$9</definedName>
    <definedName name="Z_65157E9B_A25C_4E05_9DC0_D9908C0477A1_.wvu.Cols" localSheetId="0" hidden="1">'Реестр изменений'!$J:$K</definedName>
    <definedName name="Z_65157E9B_A25C_4E05_9DC0_D9908C0477A1_.wvu.FilterData" localSheetId="0" hidden="1">'Реестр изменений'!$A$9:$L$9</definedName>
    <definedName name="Z_65157E9B_A25C_4E05_9DC0_D9908C0477A1_.wvu.PrintArea" localSheetId="0" hidden="1">'Реестр изменений'!$A$2:$L$316</definedName>
    <definedName name="Z_65157E9B_A25C_4E05_9DC0_D9908C0477A1_.wvu.PrintTitles" localSheetId="0" hidden="1">'Реестр изменений'!$7:$8</definedName>
    <definedName name="Z_65157E9B_A25C_4E05_9DC0_D9908C0477A1_.wvu.Rows" localSheetId="0" hidden="1">'Реестр изменений'!#REF!,'Реестр изменений'!#REF!,'Реестр изменений'!$99:$108,'Реестр изменений'!#REF!,'Реестр изменений'!#REF!,'Реестр изменений'!#REF!,'Реестр изменений'!#REF!,'Реестр изменений'!#REF!,'Реестр изменений'!#REF!,'Реестр изменений'!$314:$314</definedName>
    <definedName name="Z_7160064E_8858_478B_B0B2_71FF3849AB4E_.wvu.FilterData" localSheetId="0" hidden="1">'Реестр изменений'!$A$9:$L$9</definedName>
    <definedName name="Z_71FAE6AE_C832_4A69_94FC_F27202DABE87_.wvu.FilterData" localSheetId="0" hidden="1">'Реестр изменений'!$A$9:$L$9</definedName>
    <definedName name="Z_7B97C301_930D_483D_96B7_CC048F1DD126_.wvu.FilterData" localSheetId="0" hidden="1">'Реестр изменений'!$A$9:$L$9</definedName>
    <definedName name="Z_7B97C301_930D_483D_96B7_CC048F1DD126_.wvu.PrintTitles" localSheetId="0" hidden="1">'Реестр изменений'!$7:$8</definedName>
    <definedName name="Z_7E259CD7_E5D2_4446_942C_1E6715757AE3_.wvu.FilterData" localSheetId="0" hidden="1">'Реестр изменений'!$A$9:$L$9</definedName>
    <definedName name="Z_81D509B4_11D6_4DC6_8E36_D2B49AF8B405_.wvu.FilterData" localSheetId="0" hidden="1">'Реестр изменений'!$A$9:$L$9</definedName>
    <definedName name="Z_846923CB_F88B_4F4C_A10C_8D7BA9ADB3B9_.wvu.Cols" localSheetId="0" hidden="1">'Реестр изменений'!$J:$K</definedName>
    <definedName name="Z_846923CB_F88B_4F4C_A10C_8D7BA9ADB3B9_.wvu.FilterData" localSheetId="0" hidden="1">'Реестр изменений'!$A$9:$L$9</definedName>
    <definedName name="Z_846923CB_F88B_4F4C_A10C_8D7BA9ADB3B9_.wvu.PrintArea" localSheetId="0" hidden="1">'Реестр изменений'!$A$2:$L$316</definedName>
    <definedName name="Z_846923CB_F88B_4F4C_A10C_8D7BA9ADB3B9_.wvu.PrintTitles" localSheetId="0" hidden="1">'Реестр изменений'!$7:$8</definedName>
    <definedName name="Z_846923CB_F88B_4F4C_A10C_8D7BA9ADB3B9_.wvu.Rows" localSheetId="0" hidden="1">'Реестр изменений'!#REF!,'Реестр изменений'!#REF!,'Реестр изменений'!$99:$108,'Реестр изменений'!#REF!,'Реестр изменений'!#REF!,'Реестр изменений'!#REF!,'Реестр изменений'!#REF!,'Реестр изменений'!#REF!,'Реестр изменений'!#REF!,'Реестр изменений'!$314:$314</definedName>
    <definedName name="Z_8EDF1801_FCEF_4738_A542_27F90B7925E0_.wvu.FilterData" localSheetId="0" hidden="1">'Реестр изменений'!$A$9:$L$9</definedName>
    <definedName name="Z_9AA2548C_1AC7_4C1B_A58A_E88FE4AEB8E7_.wvu.FilterData" localSheetId="0" hidden="1">'Реестр изменений'!$A$9:$L$9</definedName>
    <definedName name="Z_9FC9C3E7_009C_4944_BB58_556409F3F69A_.wvu.FilterData" localSheetId="0" hidden="1">'Реестр изменений'!$A$9:$L$9</definedName>
    <definedName name="Z_A41414F1_2AED_423F_8D6E_FFD5166DB24F_.wvu.FilterData" localSheetId="0" hidden="1">'Реестр изменений'!$A$9:$L$9</definedName>
    <definedName name="Z_A8B51815_240B_4DE8_AD4A_734566834CFE_.wvu.FilterData" localSheetId="0" hidden="1">'Реестр изменений'!$A$9:$L$9</definedName>
    <definedName name="Z_A8B51815_240B_4DE8_AD4A_734566834CFE_.wvu.PrintTitles" localSheetId="0" hidden="1">'Реестр изменений'!$7:$8</definedName>
    <definedName name="Z_A92FE402_6535_437E_ADDD_4F9086CA4E45_.wvu.FilterData" localSheetId="0" hidden="1">'Реестр изменений'!$A$9:$L$9</definedName>
    <definedName name="Z_A92FE402_6535_437E_ADDD_4F9086CA4E45_.wvu.PrintTitles" localSheetId="0" hidden="1">'Реестр изменений'!$7:$8</definedName>
    <definedName name="Z_AA657A23_B47E_40BF_9A27_27467276D2DB_.wvu.FilterData" localSheetId="0" hidden="1">'Реестр изменений'!$A$9:$L$9</definedName>
    <definedName name="Z_AA657A23_B47E_40BF_9A27_27467276D2DB_.wvu.PrintTitles" localSheetId="0" hidden="1">'Реестр изменений'!$7:$8</definedName>
    <definedName name="Z_AE233151_C70C_44B4_8554_558CF313B1A5_.wvu.FilterData" localSheetId="0" hidden="1">'Реестр изменений'!$A$9:$L$9</definedName>
    <definedName name="Z_AE233151_C70C_44B4_8554_558CF313B1A5_.wvu.PrintTitles" localSheetId="0" hidden="1">'Реестр изменений'!$7:$8</definedName>
    <definedName name="Z_BBD2038D_DA4C_4489_9AC0_ED36A355F2E4_.wvu.FilterData" localSheetId="0" hidden="1">'Реестр изменений'!$A$9:$L$9</definedName>
    <definedName name="Z_BC5E779E_32B6_4311_B8DE_00EC317FCD61_.wvu.FilterData" localSheetId="0" hidden="1">'Реестр изменений'!$A$9:$L$9</definedName>
    <definedName name="Z_C0C19B24_700A_4F75_9494_63C77CFF5F5D_.wvu.FilterData" localSheetId="0" hidden="1">'Реестр изменений'!$A$9:$L$9</definedName>
    <definedName name="Z_CB4276C3_E633_4C0D_8525_1D39B340DB34_.wvu.FilterData" localSheetId="0" hidden="1">'Реестр изменений'!$A$9:$L$9</definedName>
    <definedName name="Z_D5F49BFA_3BE0_4109_9A74_A26C2A03D3AD_.wvu.FilterData" localSheetId="0" hidden="1">'Реестр изменений'!$A$9:$L$9</definedName>
    <definedName name="Z_D880AA65_568D_4BE6_8764_438719B2A399_.wvu.FilterData" localSheetId="0" hidden="1">'Реестр изменений'!$A$9:$L$9</definedName>
    <definedName name="Z_DAB5218A_E560_423B_A611_60B9FA0DABE7_.wvu.FilterData" localSheetId="0" hidden="1">'Реестр изменений'!$A$9:$L$9</definedName>
    <definedName name="Z_DAB5218A_E560_423B_A611_60B9FA0DABE7_.wvu.PrintTitles" localSheetId="0" hidden="1">'Реестр изменений'!$7:$8</definedName>
    <definedName name="Z_DCAD6D16_3542_4792_A9BE_C171F3319368_.wvu.FilterData" localSheetId="0" hidden="1">'Реестр изменений'!$A$9:$L$9</definedName>
    <definedName name="Z_E1B3077E_F565_4760_B1CF_3B85E8DDD84F_.wvu.FilterData" localSheetId="0" hidden="1">'Реестр изменений'!$A$9:$L$9</definedName>
    <definedName name="Z_E1B3077E_F565_4760_B1CF_3B85E8DDD84F_.wvu.PrintArea" localSheetId="0" hidden="1">'Реестр изменений'!$A$2:$L$316</definedName>
    <definedName name="Z_E1B3077E_F565_4760_B1CF_3B85E8DDD84F_.wvu.PrintTitles" localSheetId="0" hidden="1">'Реестр изменений'!$7:$8</definedName>
    <definedName name="Z_E1B3077E_F565_4760_B1CF_3B85E8DDD84F_.wvu.Rows" localSheetId="0" hidden="1">'Реестр изменений'!$314:$314</definedName>
    <definedName name="Z_E5937833_9CD6_4FE1_BCA7_9671A622CF30_.wvu.FilterData" localSheetId="0" hidden="1">'Реестр изменений'!$A$9:$L$9</definedName>
    <definedName name="Z_EA4DBEF1_C5AC_4772_BA7E_0B8041A62603_.wvu.Cols" localSheetId="0" hidden="1">'Реестр изменений'!$J:$K</definedName>
    <definedName name="Z_EA4DBEF1_C5AC_4772_BA7E_0B8041A62603_.wvu.FilterData" localSheetId="0" hidden="1">'Реестр изменений'!$A$9:$L$9</definedName>
    <definedName name="Z_EA4DBEF1_C5AC_4772_BA7E_0B8041A62603_.wvu.PrintArea" localSheetId="0" hidden="1">'Реестр изменений'!$A$2:$L$316</definedName>
    <definedName name="Z_EA4DBEF1_C5AC_4772_BA7E_0B8041A62603_.wvu.PrintTitles" localSheetId="0" hidden="1">'Реестр изменений'!$7:$8</definedName>
    <definedName name="Z_EA4DBEF1_C5AC_4772_BA7E_0B8041A62603_.wvu.Rows" localSheetId="0" hidden="1">'Реестр изменений'!#REF!,'Реестр изменений'!#REF!,'Реестр изменений'!$99:$108,'Реестр изменений'!#REF!,'Реестр изменений'!#REF!,'Реестр изменений'!#REF!,'Реестр изменений'!#REF!,'Реестр изменений'!#REF!,'Реестр изменений'!#REF!,'Реестр изменений'!$314:$314</definedName>
    <definedName name="Z_F17D060B_EED7_4650_B85F_01774C63B860_.wvu.FilterData" localSheetId="0" hidden="1">'Реестр изменений'!$A$9:$L$9</definedName>
    <definedName name="Z_F2CA799C_7B3A_4080_B036_6E033C0EE60A_.wvu.FilterData" localSheetId="0" hidden="1">'Реестр изменений'!$A$9:$L$9</definedName>
    <definedName name="Z_FA92C618_CAFC_498F_BE16_2B6073DCC722_.wvu.FilterData" localSheetId="0" hidden="1">'Реестр изменений'!$A$9:$L$9</definedName>
    <definedName name="Z_FDB62448_BA2F_4B54_8C4B_8C4056E595A9_.wvu.FilterData" localSheetId="0" hidden="1">'Реестр изменений'!$A$9:$L$9</definedName>
    <definedName name="_xlnm.Print_Titles" localSheetId="0">'Реестр изменений'!$7:$8</definedName>
  </definedNames>
  <calcPr calcId="152511" fullPrecision="0"/>
  <customWorkbookViews>
    <customWorkbookView name="User38 - Личное представление" guid="{A92FE402-6535-437E-ADDD-4F9086CA4E45}" mergeInterval="0" personalView="1" maximized="1" xWindow="1" yWindow="1" windowWidth="1916" windowHeight="784" tabRatio="875" activeSheetId="1"/>
    <customWorkbookView name="User_206 - Личное представление" guid="{846923CB-F88B-4F4C-A10C-8D7BA9ADB3B9}" mergeInterval="0" personalView="1" maximized="1" xWindow="1" yWindow="1" windowWidth="1276" windowHeight="806" activeSheetId="1"/>
    <customWorkbookView name="Грунина - Личное представление" guid="{3BC046E5-3781-4A04-884F-C878E5BAD991}" mergeInterval="0" personalView="1" maximized="1" xWindow="1" yWindow="1" windowWidth="1276" windowHeight="806" activeSheetId="4"/>
    <customWorkbookView name="Васильев - Личное представление" guid="{65157E9B-A25C-4E05-9DC0-D9908C0477A1}" mergeInterval="0" personalView="1" maximized="1" xWindow="1" yWindow="1" windowWidth="1276" windowHeight="752" activeSheetId="1" showComments="commIndAndComment"/>
    <customWorkbookView name="User-128 - Личное представление" guid="{EA4DBEF1-C5AC-4772-BA7E-0B8041A62603}" mergeInterval="0" personalView="1" maximized="1" xWindow="-8" yWindow="-8" windowWidth="1936" windowHeight="1056" activeSheetId="1"/>
    <customWorkbookView name="User-115 - Личное представление" guid="{E1B3077E-F565-4760-B1CF-3B85E8DDD84F}" mergeInterval="0" personalView="1" maximized="1" xWindow="1" yWindow="1" windowWidth="1916" windowHeight="804" tabRatio="875" activeSheetId="1" showComments="commIndAndComment"/>
    <customWorkbookView name="Пользователь Windows - Личное представление" guid="{AA657A23-B47E-40BF-9A27-27467276D2DB}" mergeInterval="0" personalView="1" maximized="1" xWindow="-8" yWindow="-8" windowWidth="1936" windowHeight="1056" tabRatio="875" activeSheetId="1"/>
    <customWorkbookView name="User143 - Личное представление" guid="{AE233151-C70C-44B4-8554-558CF313B1A5}" mergeInterval="0" personalView="1" maximized="1" xWindow="-8" yWindow="-8" windowWidth="1936" windowHeight="1056" tabRatio="875" activeSheetId="1"/>
    <customWorkbookView name="  - Личное представление" guid="{3D465751-FFD6-44BD-824D-F0D063D34777}" mergeInterval="0" personalView="1" maximized="1" xWindow="-8" yWindow="-8" windowWidth="1936" windowHeight="1056" tabRatio="875" activeSheetId="1"/>
    <customWorkbookView name="User-130 - Личное представление" guid="{A8B51815-240B-4DE8-AD4A-734566834CFE}" mergeInterval="0" personalView="1" maximized="1" xWindow="-8" yWindow="-8" windowWidth="1936" windowHeight="1056" tabRatio="875" activeSheetId="1"/>
    <customWorkbookView name="User-140 - Личное представление" guid="{DAB5218A-E560-423B-A611-60B9FA0DABE7}" mergeInterval="0" personalView="1" maximized="1" xWindow="-8" yWindow="-8" windowWidth="1936" windowHeight="1056" tabRatio="875" activeSheetId="1"/>
    <customWorkbookView name="User2 - Личное представление" guid="{1AC26266-56BB-4802-88F7-0A1B061B1737}" mergeInterval="0" personalView="1" maximized="1" xWindow="-8" yWindow="-8" windowWidth="1936" windowHeight="1056" tabRatio="875" activeSheetId="1"/>
    <customWorkbookView name="User-139 - Личное представление" guid="{611B7E8B-0C7E-4EC5-9D28-4DBD338EA18B}" mergeInterval="0" personalView="1" maximized="1" xWindow="-8" yWindow="-8" windowWidth="1936" windowHeight="1056" tabRatio="875" activeSheetId="1"/>
    <customWorkbookView name="User126 - Личное представление" guid="{7B97C301-930D-483D-96B7-CC048F1DD126}" mergeInterval="0" personalView="1" maximized="1" xWindow="-8" yWindow="-8" windowWidth="1936" windowHeight="1056" tabRatio="87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10" i="1" l="1"/>
  <c r="I48" i="1" l="1"/>
  <c r="K49" i="1"/>
  <c r="J49" i="1"/>
  <c r="I49" i="1" l="1"/>
  <c r="J139" i="1" l="1"/>
  <c r="K139" i="1"/>
  <c r="I139" i="1"/>
  <c r="K254" i="1"/>
  <c r="J254" i="1"/>
  <c r="I254" i="1"/>
  <c r="K80" i="1"/>
  <c r="J80" i="1"/>
  <c r="I80" i="1"/>
  <c r="K245" i="1" l="1"/>
  <c r="J245" i="1"/>
  <c r="I245" i="1"/>
  <c r="K71" i="1" l="1"/>
  <c r="J71" i="1"/>
  <c r="I71" i="1"/>
  <c r="K44" i="1" l="1"/>
  <c r="J44" i="1"/>
  <c r="I44" i="1"/>
  <c r="K241" i="1" l="1"/>
  <c r="J241" i="1"/>
  <c r="I241" i="1"/>
  <c r="K216" i="1" l="1"/>
  <c r="J216" i="1"/>
  <c r="I216" i="1" l="1"/>
  <c r="K40" i="1" l="1"/>
  <c r="J40" i="1"/>
  <c r="I40" i="1"/>
  <c r="K233" i="1" l="1"/>
  <c r="J233" i="1"/>
  <c r="I233" i="1"/>
  <c r="K272" i="1" l="1"/>
  <c r="J272" i="1"/>
  <c r="I272" i="1"/>
  <c r="K275" i="1" l="1"/>
  <c r="J275" i="1"/>
  <c r="I275" i="1"/>
  <c r="K147" i="1" l="1"/>
  <c r="J147" i="1"/>
  <c r="I147" i="1"/>
  <c r="K95" i="1"/>
  <c r="J95" i="1"/>
  <c r="I95" i="1"/>
  <c r="K311" i="1"/>
  <c r="J311" i="1"/>
  <c r="I311" i="1"/>
  <c r="J200" i="1" l="1"/>
  <c r="K200" i="1"/>
  <c r="I200" i="1"/>
  <c r="J173" i="1"/>
  <c r="K173" i="1"/>
  <c r="I173" i="1"/>
  <c r="K65" i="1"/>
  <c r="J65" i="1"/>
  <c r="I65" i="1"/>
  <c r="K260" i="1"/>
  <c r="J260" i="1"/>
  <c r="I260" i="1"/>
  <c r="K263" i="1"/>
  <c r="J263" i="1"/>
  <c r="I263" i="1"/>
  <c r="I102" i="1"/>
  <c r="K298" i="1" l="1"/>
  <c r="J298" i="1"/>
  <c r="I298" i="1"/>
  <c r="J77" i="1"/>
  <c r="K77" i="1"/>
  <c r="I73" i="1"/>
  <c r="K269" i="1"/>
  <c r="J269" i="1"/>
  <c r="I269" i="1"/>
  <c r="K251" i="1"/>
  <c r="J251" i="1"/>
  <c r="I251" i="1"/>
  <c r="K248" i="1"/>
  <c r="J248" i="1"/>
  <c r="I248" i="1"/>
  <c r="K68" i="1"/>
  <c r="J68" i="1"/>
  <c r="I68" i="1"/>
  <c r="K83" i="1"/>
  <c r="J83" i="1"/>
  <c r="I83" i="1"/>
  <c r="I226" i="1"/>
  <c r="I223" i="1"/>
  <c r="K213" i="1"/>
  <c r="J213" i="1"/>
  <c r="I213" i="1"/>
  <c r="K210" i="1"/>
  <c r="J210" i="1"/>
  <c r="I210" i="1"/>
  <c r="K207" i="1"/>
  <c r="J207" i="1"/>
  <c r="I207" i="1"/>
  <c r="K183" i="1"/>
  <c r="J183" i="1"/>
  <c r="I183" i="1"/>
  <c r="K159" i="1"/>
  <c r="J159" i="1"/>
  <c r="I159" i="1"/>
  <c r="K59" i="1"/>
  <c r="J59" i="1"/>
  <c r="I59" i="1"/>
  <c r="K37" i="1"/>
  <c r="J37" i="1"/>
  <c r="I37" i="1"/>
  <c r="K34" i="1"/>
  <c r="J34" i="1"/>
  <c r="I34" i="1"/>
  <c r="K27" i="1"/>
  <c r="I27" i="1"/>
  <c r="K23" i="1"/>
  <c r="J23" i="1"/>
  <c r="I23" i="1"/>
  <c r="K20" i="1"/>
  <c r="J20" i="1"/>
  <c r="I20" i="1"/>
  <c r="K13" i="1"/>
  <c r="J13" i="1"/>
  <c r="K12" i="1"/>
  <c r="K14" i="1" s="1"/>
  <c r="J12" i="1"/>
  <c r="J14" i="1" s="1"/>
  <c r="I12" i="1"/>
  <c r="I77" i="1" l="1"/>
  <c r="I14" i="1"/>
  <c r="J27" i="1"/>
  <c r="K127" i="1" l="1"/>
  <c r="J127" i="1"/>
  <c r="I127" i="1"/>
  <c r="J135" i="1"/>
  <c r="K135" i="1"/>
  <c r="I135" i="1"/>
  <c r="K124" i="1"/>
  <c r="J124" i="1"/>
  <c r="I124" i="1"/>
  <c r="I121" i="1"/>
  <c r="K121" i="1"/>
  <c r="J121" i="1"/>
  <c r="I105" i="1"/>
  <c r="K292" i="1"/>
  <c r="J292" i="1"/>
  <c r="I292" i="1"/>
  <c r="I279" i="1"/>
  <c r="K289" i="1"/>
  <c r="J289" i="1"/>
  <c r="I289" i="1"/>
  <c r="K92" i="1"/>
  <c r="J92" i="1"/>
  <c r="I92" i="1"/>
  <c r="I221" i="1"/>
  <c r="J163" i="1" l="1"/>
  <c r="K163" i="1"/>
  <c r="I163" i="1"/>
  <c r="K166" i="1" l="1"/>
  <c r="J166" i="1"/>
  <c r="I166" i="1"/>
  <c r="K169" i="1"/>
  <c r="J169" i="1"/>
  <c r="I169" i="1"/>
  <c r="K156" i="1"/>
  <c r="J156" i="1"/>
  <c r="I156" i="1"/>
  <c r="K153" i="1" l="1"/>
  <c r="J153" i="1"/>
  <c r="I153" i="1"/>
  <c r="K86" i="1" l="1"/>
  <c r="J86" i="1"/>
  <c r="I86" i="1"/>
  <c r="I283" i="1"/>
  <c r="K283" i="1"/>
  <c r="J283" i="1"/>
  <c r="K230" i="1" l="1"/>
  <c r="J230" i="1"/>
  <c r="I230" i="1"/>
  <c r="K257" i="1" l="1"/>
  <c r="J257" i="1"/>
  <c r="I257" i="1"/>
  <c r="K279" i="1"/>
  <c r="J279" i="1"/>
  <c r="K286" i="1"/>
  <c r="J286" i="1"/>
  <c r="I286" i="1"/>
  <c r="K227" i="1" l="1"/>
  <c r="J227" i="1"/>
  <c r="I227" i="1"/>
  <c r="K224" i="1"/>
  <c r="J224" i="1"/>
  <c r="I224" i="1"/>
  <c r="K221" i="1"/>
  <c r="J221" i="1"/>
  <c r="K203" i="1"/>
  <c r="J203" i="1"/>
  <c r="I203" i="1"/>
  <c r="K196" i="1" l="1"/>
  <c r="J196" i="1"/>
  <c r="I196" i="1"/>
  <c r="K17" i="1" l="1"/>
  <c r="J17" i="1"/>
  <c r="I17" i="1"/>
  <c r="I29" i="1" s="1"/>
  <c r="J29" i="1" l="1"/>
  <c r="K29" i="1"/>
  <c r="J237" i="1"/>
  <c r="K237" i="1"/>
  <c r="I237" i="1"/>
  <c r="J308" i="1"/>
  <c r="K308" i="1"/>
  <c r="I308" i="1"/>
  <c r="K295" i="1"/>
  <c r="J295" i="1"/>
  <c r="I295" i="1"/>
  <c r="K150" i="1" l="1"/>
  <c r="J150" i="1"/>
  <c r="I150" i="1"/>
  <c r="K89" i="1" l="1"/>
  <c r="J89" i="1"/>
  <c r="I89" i="1"/>
  <c r="J189" i="1" l="1"/>
  <c r="K189" i="1"/>
  <c r="I189" i="1"/>
  <c r="J186" i="1" l="1"/>
  <c r="K186" i="1"/>
  <c r="I186" i="1"/>
  <c r="I191" i="1" l="1"/>
  <c r="K191" i="1"/>
  <c r="J191" i="1"/>
  <c r="K266" i="1" l="1"/>
  <c r="J266" i="1"/>
  <c r="I266" i="1"/>
  <c r="J300" i="1" l="1"/>
  <c r="I300" i="1" l="1"/>
  <c r="K300" i="1"/>
  <c r="K62" i="1"/>
  <c r="J62" i="1"/>
  <c r="I62" i="1"/>
  <c r="K53" i="1" l="1"/>
  <c r="J53" i="1"/>
  <c r="I53" i="1"/>
  <c r="J112" i="1" l="1"/>
  <c r="K112" i="1"/>
  <c r="I112" i="1"/>
  <c r="I114" i="1" l="1"/>
  <c r="I131" i="1" l="1"/>
  <c r="I141" i="1" s="1"/>
  <c r="K176" i="1" l="1"/>
  <c r="J176" i="1"/>
  <c r="I176" i="1"/>
  <c r="I178" i="1" l="1"/>
  <c r="I305" i="1" l="1"/>
  <c r="I313" i="1" l="1"/>
  <c r="I56" i="1"/>
  <c r="I97" i="1" s="1"/>
  <c r="J56" i="1"/>
  <c r="K56" i="1"/>
  <c r="J97" i="1" l="1"/>
  <c r="K97" i="1"/>
  <c r="J305" i="1"/>
  <c r="K305" i="1"/>
  <c r="K313" i="1" l="1"/>
  <c r="J313" i="1"/>
  <c r="J178" i="1"/>
  <c r="K178" i="1"/>
  <c r="J131" i="1"/>
  <c r="J141" i="1" s="1"/>
  <c r="K131" i="1"/>
  <c r="K141" i="1" s="1"/>
  <c r="J105" i="1" l="1"/>
  <c r="K105" i="1"/>
  <c r="I107" i="1" l="1"/>
  <c r="I315" i="1" s="1"/>
  <c r="K114" i="1" l="1"/>
  <c r="J114" i="1"/>
  <c r="J107" i="1" l="1"/>
  <c r="J315" i="1" s="1"/>
  <c r="K107" i="1"/>
  <c r="K315" i="1" s="1"/>
</calcChain>
</file>

<file path=xl/sharedStrings.xml><?xml version="1.0" encoding="utf-8"?>
<sst xmlns="http://schemas.openxmlformats.org/spreadsheetml/2006/main" count="1009" uniqueCount="389">
  <si>
    <t>тыс.руб.</t>
  </si>
  <si>
    <t>РП</t>
  </si>
  <si>
    <t>ВР</t>
  </si>
  <si>
    <t>Вед</t>
  </si>
  <si>
    <t>Направление расходов</t>
  </si>
  <si>
    <t>Сумма изменений в проекте</t>
  </si>
  <si>
    <t>ЦСТ</t>
  </si>
  <si>
    <t>Администрация города</t>
  </si>
  <si>
    <t>Основание</t>
  </si>
  <si>
    <t>Дума</t>
  </si>
  <si>
    <t>Всего Дума</t>
  </si>
  <si>
    <t xml:space="preserve">Всего Администрация </t>
  </si>
  <si>
    <t>Департамент по физическому развитию и спорту</t>
  </si>
  <si>
    <t>Всего Департамент образования</t>
  </si>
  <si>
    <t>Департамент труда и социального развития</t>
  </si>
  <si>
    <t>Всего ДТСР</t>
  </si>
  <si>
    <t>Всего ДФРиС</t>
  </si>
  <si>
    <t>Всего</t>
  </si>
  <si>
    <t>0113</t>
  </si>
  <si>
    <t>0104</t>
  </si>
  <si>
    <t>0103</t>
  </si>
  <si>
    <t>0701</t>
  </si>
  <si>
    <t>0702</t>
  </si>
  <si>
    <t>904</t>
  </si>
  <si>
    <t>0709</t>
  </si>
  <si>
    <t>0801</t>
  </si>
  <si>
    <t>120</t>
  </si>
  <si>
    <t>240</t>
  </si>
  <si>
    <t>320</t>
  </si>
  <si>
    <t>870</t>
  </si>
  <si>
    <t>610</t>
  </si>
  <si>
    <t>0106</t>
  </si>
  <si>
    <t>1105</t>
  </si>
  <si>
    <t>Итого</t>
  </si>
  <si>
    <t>Департамент образования</t>
  </si>
  <si>
    <t>Департамент культуры</t>
  </si>
  <si>
    <t>Всего Департамент культуры</t>
  </si>
  <si>
    <t>Контрольно-счетная палата</t>
  </si>
  <si>
    <t>Итого Контрольно-счетная палата</t>
  </si>
  <si>
    <t>Примечание</t>
  </si>
  <si>
    <t>902</t>
  </si>
  <si>
    <t>Резервный фонд</t>
  </si>
  <si>
    <t>0111</t>
  </si>
  <si>
    <t>Изменения</t>
  </si>
  <si>
    <t>за счет средств местного бюджета (без учета целевых безвозмездных поступлений)</t>
  </si>
  <si>
    <t>2026 год</t>
  </si>
  <si>
    <t>9910093020</t>
  </si>
  <si>
    <t>2027 год</t>
  </si>
  <si>
    <t>Администрация</t>
  </si>
  <si>
    <t>Непредвиденные расходы</t>
  </si>
  <si>
    <t>906</t>
  </si>
  <si>
    <t>Департамент экономики и финансов</t>
  </si>
  <si>
    <t>Итого Департамент экономики и финансов</t>
  </si>
  <si>
    <t>2028 год</t>
  </si>
  <si>
    <t>ДГХ</t>
  </si>
  <si>
    <t>0409</t>
  </si>
  <si>
    <t>9990099990</t>
  </si>
  <si>
    <t>830</t>
  </si>
  <si>
    <t>Исполнительные документы</t>
  </si>
  <si>
    <t>КУИ</t>
  </si>
  <si>
    <t>0503</t>
  </si>
  <si>
    <t>0505</t>
  </si>
  <si>
    <t>ШСЗ</t>
  </si>
  <si>
    <t>0501</t>
  </si>
  <si>
    <t>915</t>
  </si>
  <si>
    <t>410</t>
  </si>
  <si>
    <t>Аппарат</t>
  </si>
  <si>
    <t>913</t>
  </si>
  <si>
    <t>Комитет по управлению имуществом</t>
  </si>
  <si>
    <t>914</t>
  </si>
  <si>
    <t>Всего КУИ</t>
  </si>
  <si>
    <t>Городская Дума</t>
  </si>
  <si>
    <t>901</t>
  </si>
  <si>
    <t>ГОЧС</t>
  </si>
  <si>
    <t>9990093000</t>
  </si>
  <si>
    <t>Зарезервированные бюджетные ассигнования (Финансовое обеспечение приоритетных расходов бюджета города Шахты) для обеспечения сбалансированности бюджета</t>
  </si>
  <si>
    <t>Сады</t>
  </si>
  <si>
    <t>Школы</t>
  </si>
  <si>
    <t>907</t>
  </si>
  <si>
    <t>Содержание автомобильных дорог</t>
  </si>
  <si>
    <t>903</t>
  </si>
  <si>
    <t>(Внесение №5)</t>
  </si>
  <si>
    <t>0502</t>
  </si>
  <si>
    <t>0640193020</t>
  </si>
  <si>
    <t>РАГШ №331 от 21.07.2026,
№61.12/2583 от 22.07.2026</t>
  </si>
  <si>
    <t>Поставка электрической энергии для пусконаладочных работ на объекте: «Канализационный коллектор, 61:59:0000000:23308, протяженность
2644 м.»</t>
  </si>
  <si>
    <t>810</t>
  </si>
  <si>
    <t>102Я555130</t>
  </si>
  <si>
    <t>10401S464J</t>
  </si>
  <si>
    <t>№61.13/2719 от 07.08.2026</t>
  </si>
  <si>
    <t>0140100590</t>
  </si>
  <si>
    <t>Субсидии (Оплата земельного налога  МБОУ г.Шахты «Гимназия имени А.С.Пушкина»)</t>
  </si>
  <si>
    <t>01401S4550</t>
  </si>
  <si>
    <t>№61.13/2545 от 17.07.2026</t>
  </si>
  <si>
    <t>01401S5370</t>
  </si>
  <si>
    <t>№61.13/2574 от 21.07.2026</t>
  </si>
  <si>
    <t>№61.13/2255 от 26.06.2026</t>
  </si>
  <si>
    <t>ЦБ</t>
  </si>
  <si>
    <t>0140200590</t>
  </si>
  <si>
    <t>№61.13/2279 от 29.06.2026</t>
  </si>
  <si>
    <t>Приобретение программного обеспечения</t>
  </si>
  <si>
    <t>№61.13/2484 от 13.07.2026</t>
  </si>
  <si>
    <t>360</t>
  </si>
  <si>
    <t>Именные ежемесячные стипендии Администрации города Шахты и городской Думы города Шахты для поддержки одаренных учащихся, студентов</t>
  </si>
  <si>
    <t>1002</t>
  </si>
  <si>
    <t>1003</t>
  </si>
  <si>
    <t>РАГШ №344 от 07.08.2026,
№61.14-4283 от 07.08.2026</t>
  </si>
  <si>
    <t>РАГШ №344 от 07.08.2026</t>
  </si>
  <si>
    <t>0310</t>
  </si>
  <si>
    <t>№61.12/2248 от 29.06.2026</t>
  </si>
  <si>
    <t>12401SД061</t>
  </si>
  <si>
    <t>124019Д160</t>
  </si>
  <si>
    <t>19401S5350</t>
  </si>
  <si>
    <t>06401SТ100</t>
  </si>
  <si>
    <t>0703</t>
  </si>
  <si>
    <t>0804</t>
  </si>
  <si>
    <t>1040200590</t>
  </si>
  <si>
    <t>1040200110</t>
  </si>
  <si>
    <t>Аппарат, ЦБ</t>
  </si>
  <si>
    <t>МБУК г.Шахты "ГДКиК"</t>
  </si>
  <si>
    <t>№61.16/1458 от 20.08.2026</t>
  </si>
  <si>
    <t>№61.16/1457 от 20.08.2026</t>
  </si>
  <si>
    <t>№61.16/1456 от 20.08.2026</t>
  </si>
  <si>
    <t>№61.13/2883 от 20.08.2026</t>
  </si>
  <si>
    <t>0140200190</t>
  </si>
  <si>
    <t>1140300110</t>
  </si>
  <si>
    <t>1103</t>
  </si>
  <si>
    <t>1140200590</t>
  </si>
  <si>
    <t>№61.13/2785 от 13.08.2026</t>
  </si>
  <si>
    <t>0140200110</t>
  </si>
  <si>
    <t>РАГШ №331 от 21.07.2026</t>
  </si>
  <si>
    <t>№61.12/2957 от 24.08.2026</t>
  </si>
  <si>
    <t>0940100590</t>
  </si>
  <si>
    <t>0940200590</t>
  </si>
  <si>
    <t>0314</t>
  </si>
  <si>
    <t>0920128200</t>
  </si>
  <si>
    <t>ЭВК</t>
  </si>
  <si>
    <t>0605</t>
  </si>
  <si>
    <t>0640200590</t>
  </si>
  <si>
    <t>№61.26/352 от 13.08.2026</t>
  </si>
  <si>
    <t>№61.19/3289 от 06.08.2026</t>
  </si>
  <si>
    <t>№61.19/2999 от 16.07.2026</t>
  </si>
  <si>
    <t>№61.19/2934 от 14.07.2026</t>
  </si>
  <si>
    <t>№61.19/3495 от 19.08.2026</t>
  </si>
  <si>
    <t>№61.12/2769 от 06.08.2026</t>
  </si>
  <si>
    <t>0401</t>
  </si>
  <si>
    <t>1540200590</t>
  </si>
  <si>
    <t>850</t>
  </si>
  <si>
    <t>№61.19/3608 от 28.08.2026</t>
  </si>
  <si>
    <t>№61.25/700 от 24.08.2026</t>
  </si>
  <si>
    <t>Контрольно-счетная палата г.Шахты</t>
  </si>
  <si>
    <t>9130000190</t>
  </si>
  <si>
    <t>Командировочные расходы</t>
  </si>
  <si>
    <t>0705</t>
  </si>
  <si>
    <t>Повышение квалификации</t>
  </si>
  <si>
    <t>№61.02.2/752 от 27.08.2026</t>
  </si>
  <si>
    <t>1640200190</t>
  </si>
  <si>
    <t>№61.16/1475 от 24.08.2026</t>
  </si>
  <si>
    <t>1040100590</t>
  </si>
  <si>
    <t>№61.16/1503 от 27.08.2026</t>
  </si>
  <si>
    <t>1040200190</t>
  </si>
  <si>
    <t>№61.16/1544 от 01.09.2026</t>
  </si>
  <si>
    <t>№61.24/491 от 27.08.2026</t>
  </si>
  <si>
    <t>9010000110</t>
  </si>
  <si>
    <t>Оплата труда и начисления на выплаты по оплате труда</t>
  </si>
  <si>
    <t>9030000110</t>
  </si>
  <si>
    <t>Заработная плата и начисления на выплаты по оплате труда</t>
  </si>
  <si>
    <t>№61.24/490 от 27.08.2026</t>
  </si>
  <si>
    <t>9030000190</t>
  </si>
  <si>
    <t>Коммунальные услуги</t>
  </si>
  <si>
    <t>№61.24/397 от 09.07.2026</t>
  </si>
  <si>
    <t>Изготовление и замена стеклопакета</t>
  </si>
  <si>
    <t>№61.24/441 от 30.07.2026</t>
  </si>
  <si>
    <t>Приобретение сплит-системы</t>
  </si>
  <si>
    <t>№61.24/442 от 30.07.2026</t>
  </si>
  <si>
    <t>9030099990</t>
  </si>
  <si>
    <t>Диспансеризация муниципальных служащих</t>
  </si>
  <si>
    <t>Премии при награждении Почетной грамотой</t>
  </si>
  <si>
    <t>№61.09.1.3/356 от 05.08.2026</t>
  </si>
  <si>
    <t>Приобретение ГСМ</t>
  </si>
  <si>
    <t>№61.08/917 от 14.08.2026</t>
  </si>
  <si>
    <t>РАГШ №361 от 01.09.2026,
№61.02.2.1/69 от 02.092026</t>
  </si>
  <si>
    <t>0107</t>
  </si>
  <si>
    <t>Оказание услуг подвижной связи</t>
  </si>
  <si>
    <t>Субсидии (Заработная плата и начисления на выплаты по оплате труда)</t>
  </si>
  <si>
    <t>Субсидии (Оплата коммунальных услуг)</t>
  </si>
  <si>
    <t>№61.13/3009 от 01.09.2026</t>
  </si>
  <si>
    <t>№61.13/3031 от 02.09.2026</t>
  </si>
  <si>
    <t>№61.14-4650 от 01.09.2026</t>
  </si>
  <si>
    <t>0440100590</t>
  </si>
  <si>
    <t>Приобретение ГСМ для службы «Социальное такси»</t>
  </si>
  <si>
    <t>№61.12/3053 от 31.08.2026</t>
  </si>
  <si>
    <t>1440400190</t>
  </si>
  <si>
    <t>№61.12/3054 от 31.08.2026</t>
  </si>
  <si>
    <t>Транспортный налог</t>
  </si>
  <si>
    <t>№61.12/3045 от 31.08.2026</t>
  </si>
  <si>
    <t>№61.12/2678 от 30.07.2026</t>
  </si>
  <si>
    <t>№61.12/2728 от 05.08.2026</t>
  </si>
  <si>
    <t>№61.22/1176 от 02.09.2026</t>
  </si>
  <si>
    <t>110</t>
  </si>
  <si>
    <t>№61.06.2/1934 от 31.08.2026</t>
  </si>
  <si>
    <t>0412</t>
  </si>
  <si>
    <t>1540199990</t>
  </si>
  <si>
    <t>Выполнение работ по внесению изменений
в Правила землепользования и застройки муниципального образования «Город
Шахты»</t>
  </si>
  <si>
    <t>РАГШ №360 от 27.08.2026</t>
  </si>
  <si>
    <t>РАГШ №360 от 27.08.2026,
№61.12/3044</t>
  </si>
  <si>
    <t>Изготовление геодезической
съемки, схемы месторасположения земельного участка и межевого плана
земельного участка на объект: «Пешеходная зона пер.Кирова» расположенному
по адресу: Ростовская область, г.Шахты, участок от ул.Ленина до ул.Шевченко</t>
  </si>
  <si>
    <t>№61.19/3670 от 01.09.2026</t>
  </si>
  <si>
    <t>0640128190</t>
  </si>
  <si>
    <t>Ремонт муниципальных квартир</t>
  </si>
  <si>
    <t>№61.19/3631 от 31.08.2026</t>
  </si>
  <si>
    <t>0640399990</t>
  </si>
  <si>
    <t>Услуги по начислениям, сбору и
перечислений платы граждан за пользование (наем) жилыми помещениями,
занимаемыми по договорам социального найма и договорам найма жилых помещений
муниципального жилого фонда</t>
  </si>
  <si>
    <t>№61.22/1173 от 02.09.2026</t>
  </si>
  <si>
    <t>0140128220</t>
  </si>
  <si>
    <t>Выполнение работ по пересчету сметной документации с прохождением государственной экспертизы достоверности сметной стоимости сметной документации по объекту: «Строительство школы на 600 мест на территории жилого района «Артем» в г.Шахты Ростовской области»</t>
  </si>
  <si>
    <t>№61.22/881 от 07.07.2026</t>
  </si>
  <si>
    <t>№61.02.2/751 от 27.08.2026,
№61.02.2/765 от 03.09.2026</t>
  </si>
  <si>
    <t>РАГШ №350 от 18.08.2026,
№61.14-4494 от 20.08.2026</t>
  </si>
  <si>
    <t>№61.19/3706 от 03.09.2026</t>
  </si>
  <si>
    <t>Софинансирование местного бюджета субсидиям областного бюджета на возмещение предприятиям жилищно-коммунального хозяйства части платы граждан за коммунальные услуги по теплоснабжению и горячему водоснабжению</t>
  </si>
  <si>
    <t>Субсидии (Коммунальные услуги)</t>
  </si>
  <si>
    <t>ЦБС</t>
  </si>
  <si>
    <t>ГДКиК</t>
  </si>
  <si>
    <t>Музей</t>
  </si>
  <si>
    <t>Софинансирование местного бюджета субсидиям областного бюджета на реализацию инициативного проекта (Текущий ремонт кровли здания клуба им.Л.Красина-структурного подразделения МБУК г. Шахты "ГДК и К", расположенного по адресу: г. Шахты, ул. Красинская, 42-а)</t>
  </si>
  <si>
    <t>Софинансирование местного бюджета субсидиям областного бюджета на капитальный ремонт кровли здания клуба "Планета" - структурного подразделения МБУК г. Шахты "ГДК и К", расположенного по адресу: г. Шахты, ул. 50 лет ВЛКСМ, д.25</t>
  </si>
  <si>
    <t>Приобретение компьютерной техники</t>
  </si>
  <si>
    <t>Транспортные услуги</t>
  </si>
  <si>
    <t>ТКО, программное обеспечение, ОСАГО, размещение материалов</t>
  </si>
  <si>
    <t>Приобретение канцтоваров</t>
  </si>
  <si>
    <t>Оплата земельного налога  МБОУ г.Шахты «Гимназия имени А.С.Пушкина»</t>
  </si>
  <si>
    <t>№61.19/3660 от 01.09.2026</t>
  </si>
  <si>
    <t>0640228060</t>
  </si>
  <si>
    <t>Отлов животных без владельцев</t>
  </si>
  <si>
    <t>№61.19/3312 от 10.08.2026</t>
  </si>
  <si>
    <t>Уборка случайного мусора</t>
  </si>
  <si>
    <t>0640128120</t>
  </si>
  <si>
    <t>Оплата энергосервисного контракта</t>
  </si>
  <si>
    <t>РАГШ №350 от 18.08.2026</t>
  </si>
  <si>
    <t>Материальное поощрение в связи с присвоением звания «Почетный гражданин города Шахты»</t>
  </si>
  <si>
    <t>№61.26/351 от 13.08.2026,
№61.26/400 от 04.09.2026</t>
  </si>
  <si>
    <t>Софинансирование местного бюджета субсидиям областного бюджета на капитальный ремонт пищеблока МБОУ СОШ №20, лицея №3</t>
  </si>
  <si>
    <t>Софинансирование местного бюджета субсидиям областного бюджета на приобретение газового оборудования для систем теплоснабжения муниципальных образовательных организаций</t>
  </si>
  <si>
    <t xml:space="preserve">Услуги связи, заправка картриджей, диспансеризация муниципальных служащих, программное обеспечение
</t>
  </si>
  <si>
    <t xml:space="preserve">Услуги связи, заправка картриджей, программное обеспечение
</t>
  </si>
  <si>
    <t>№61.12/3056 от 31.08.2026</t>
  </si>
  <si>
    <t>Приобретение оргтехники</t>
  </si>
  <si>
    <t>Ремонт автомобилей, приобретение запасных частей для служебного автомобиля, приобретение ГСМ</t>
  </si>
  <si>
    <t>Разработка проектных и изыскательских работ по объектам: «Капитальный ремонт здания МБОУ СОШ №41 г.Шахты», капитальный ремонт МБОУ СОШ №31 г.Шахты, по адресу: Ростовская обл., г.Шахты, ул.Милиционная, д.20»</t>
  </si>
  <si>
    <t>1140300190</t>
  </si>
  <si>
    <t>№61.17/757 от 01.09.2026</t>
  </si>
  <si>
    <t>Приобретение компьютерной техники, программное обеспечение</t>
  </si>
  <si>
    <t>0140128180</t>
  </si>
  <si>
    <t>1940193020</t>
  </si>
  <si>
    <t>№61.17/703 от 13.08.2026</t>
  </si>
  <si>
    <t>№61.01.2/334 от 04.09.2026</t>
  </si>
  <si>
    <t>1640100190</t>
  </si>
  <si>
    <t>Дополнительное обучение муниципальных
служащих</t>
  </si>
  <si>
    <t>№61.19/3702 от 03.09.2026</t>
  </si>
  <si>
    <t>Оплата неустойки по мировому соглашению</t>
  </si>
  <si>
    <t>№61.19/3728 от 04.09.2026</t>
  </si>
  <si>
    <t>Софинансирование местного бюджета субсидиям областного бюджета на приобретение детского игрового оборудования, спортивного оборудования, малых архитектурных форм для последующей установки, а также на приобретение материалов резинового покрытия для дальнейшей укладки на детских площадках</t>
  </si>
  <si>
    <t>0640128220</t>
  </si>
  <si>
    <t>№61.19/3703 от 03.09.2026</t>
  </si>
  <si>
    <t>Организация похорон Почетного гражданина города Шахты</t>
  </si>
  <si>
    <t>Разработка проектно-сметной документации для модернизации муниципальной системы оповещения населения г.Шахты</t>
  </si>
  <si>
    <t>Услуги связи, ремонт и техническое обслуживание спецоборудования, программное обеспечение, приобретепние комплектующих к оргтехнике, мягкого инвентаря, запчастей и комплектующих к спецоборудованию</t>
  </si>
  <si>
    <t>Обеспечение функционирования аппаратно-программного комплекса «Безопасный город»</t>
  </si>
  <si>
    <t>Софинансирование местного бюджета субсидиям областного бюджета на ремонт и содержание автомобильных дорог общего пользования и искусственных дорожных сооружений на них</t>
  </si>
  <si>
    <t>Уплата государственной пошлины</t>
  </si>
  <si>
    <t>№61.22/1194 от 04.09.2026</t>
  </si>
  <si>
    <t>№61.19/3745 от 04.09.2026</t>
  </si>
  <si>
    <t>№61.09.1.3/403 от 04.09.2026</t>
  </si>
  <si>
    <t>Оказание услуг по перетяжке кресел в здании Администрации</t>
  </si>
  <si>
    <t>Разработка проектной документации
 по объекту: «Реконструкция ул. Свободы,
 ул. Кривошлыкова, пер. Дубинина,
 пер. Бродского для обеспечения подъездными путями модульных зданий лечебно - профилактического и диагностического отделений ГБУ РО «Городская больница 2» в г.Шахты»</t>
  </si>
  <si>
    <t>БТИ</t>
  </si>
  <si>
    <t>№61.20/710 от 07.09.2026</t>
  </si>
  <si>
    <t>Субсидии ООО «БТИ» на возмещение недополученных доходов в связи с предоставлением сведений, содержащихся в учетно-технической документации, копий учетно-технической документации без взимания платы</t>
  </si>
  <si>
    <t>№61.09.1.3/408 от 08.09.2026</t>
  </si>
  <si>
    <t>Изготовление штор в здании Администрации</t>
  </si>
  <si>
    <t>Оказание услуг по ремонту помещения в здании Администрации</t>
  </si>
  <si>
    <t>№61.19/3785 от 08.09.2026</t>
  </si>
  <si>
    <t xml:space="preserve">№61.23/1089 от 08.09.2026 </t>
  </si>
  <si>
    <t>№61.19/3764 от 07.09.2026</t>
  </si>
  <si>
    <t>Составление сметы на проектные и изыскательские работы по объекту: «Строительство сетей наружного освещения по ул. Доронина (от дома № 2 «В» до поворота на завод «Шахтинская керамическая плитка»)</t>
  </si>
  <si>
    <t>Услуги связи</t>
  </si>
  <si>
    <t>№61.09.1.3/411 от 09.09.2026</t>
  </si>
  <si>
    <t>Услуги охраны, технический осмотр транспортных средств, техническое обслуживание УУТЭ, средств тревожной сигнализации, предрейсовый медицинский осмотр водителей, приобретение преобразователя датчика давления, приобретение запасных частей для автомобилей</t>
  </si>
  <si>
    <t>№61.17/772 от 07.09.2026</t>
  </si>
  <si>
    <t>ГРБС 
№ п/п</t>
  </si>
  <si>
    <t>Имя папки</t>
  </si>
  <si>
    <t>Количество листов</t>
  </si>
  <si>
    <t>Приложение №2
к пояснительной записке</t>
  </si>
  <si>
    <t>244</t>
  </si>
  <si>
    <t>1.ГД 39,9</t>
  </si>
  <si>
    <t>121
122
129</t>
  </si>
  <si>
    <t>121
129</t>
  </si>
  <si>
    <t>247</t>
  </si>
  <si>
    <t>2.ГД +142,7</t>
  </si>
  <si>
    <t>244
247</t>
  </si>
  <si>
    <t>3.ГД +6,3</t>
  </si>
  <si>
    <t>811</t>
  </si>
  <si>
    <t>831</t>
  </si>
  <si>
    <t>852</t>
  </si>
  <si>
    <t>853</t>
  </si>
  <si>
    <t>4.ГД +130,0</t>
  </si>
  <si>
    <t>5.ГД +88,9</t>
  </si>
  <si>
    <t>6.АГШ +932,8</t>
  </si>
  <si>
    <t>7.АГШ +416,3</t>
  </si>
  <si>
    <t>8.АГШ +560,0</t>
  </si>
  <si>
    <t>9.АГШ +1 703,4</t>
  </si>
  <si>
    <t>10.АГШ +3 297,5</t>
  </si>
  <si>
    <t>11.АГШ 9,6</t>
  </si>
  <si>
    <t>611</t>
  </si>
  <si>
    <t>122</t>
  </si>
  <si>
    <t>611
612</t>
  </si>
  <si>
    <t>612</t>
  </si>
  <si>
    <t>121, 122, 129</t>
  </si>
  <si>
    <t>121, 129</t>
  </si>
  <si>
    <t>321</t>
  </si>
  <si>
    <t>111
119</t>
  </si>
  <si>
    <t>851</t>
  </si>
  <si>
    <t>243</t>
  </si>
  <si>
    <t>45.ДТСР + 204,7</t>
  </si>
  <si>
    <t>74. ДГХ +247,5</t>
  </si>
  <si>
    <t>414</t>
  </si>
  <si>
    <t xml:space="preserve">17. АГШ +400,0 </t>
  </si>
  <si>
    <t>18.АГШ +2 042,9</t>
  </si>
  <si>
    <t>19.АГШ +50,0</t>
  </si>
  <si>
    <t>20.АГШ +599,0</t>
  </si>
  <si>
    <t>21.АГШ -8082,8</t>
  </si>
  <si>
    <t>22. ЭВК +2 205,1</t>
  </si>
  <si>
    <t>23. ЭВК +7 636,3</t>
  </si>
  <si>
    <t>24.АГШ +118,4</t>
  </si>
  <si>
    <t>25.КСП 30,6</t>
  </si>
  <si>
    <t>27. ДК +1 751,3</t>
  </si>
  <si>
    <t>28. ДК -12,3</t>
  </si>
  <si>
    <t>29. ДК -74,5</t>
  </si>
  <si>
    <t>30. ДК 169,5</t>
  </si>
  <si>
    <t>31. ДК -117,0</t>
  </si>
  <si>
    <t>32. ДК 15,0</t>
  </si>
  <si>
    <t>33.ДО +9 999,1</t>
  </si>
  <si>
    <t>34.ДО -197,6</t>
  </si>
  <si>
    <t>35.ДО +1752,2</t>
  </si>
  <si>
    <t>36.ДО +906,5</t>
  </si>
  <si>
    <t>37.ДО -118,8</t>
  </si>
  <si>
    <t>38.ДО -310,8</t>
  </si>
  <si>
    <t>39.ДО +115,7</t>
  </si>
  <si>
    <t>40.ДО +71,7</t>
  </si>
  <si>
    <t>41.ДО +291,7</t>
  </si>
  <si>
    <t>42.ДО +204,0</t>
  </si>
  <si>
    <t>43.ДТСР + 19,2</t>
  </si>
  <si>
    <t>44.ДТСР + 204,7</t>
  </si>
  <si>
    <t>46.КУИ +112,0</t>
  </si>
  <si>
    <t>47.КУИ +647,9</t>
  </si>
  <si>
    <t>48.КУИ +1,0</t>
  </si>
  <si>
    <t>49.КУИ +232,8</t>
  </si>
  <si>
    <t>50.КУИ +135,3</t>
  </si>
  <si>
    <t>51.КУИ +34,6</t>
  </si>
  <si>
    <t>52. ГОЧС -369,1</t>
  </si>
  <si>
    <t>53. ГОЧС 598,7</t>
  </si>
  <si>
    <t>54. ШСЗ -247,0</t>
  </si>
  <si>
    <t>55.ШСЗ +6717,0</t>
  </si>
  <si>
    <t>56. ШСЗ +197,6</t>
  </si>
  <si>
    <t>58. ДГХ 2075,9</t>
  </si>
  <si>
    <t>59. ДГХ 17138,9</t>
  </si>
  <si>
    <t>60. ДГХ 1045,8</t>
  </si>
  <si>
    <t>61.ДГХ +75,2</t>
  </si>
  <si>
    <t>62.ДГХ +625,2</t>
  </si>
  <si>
    <t>63. ДГХ +220,0</t>
  </si>
  <si>
    <t>64. ДГХ +995,0</t>
  </si>
  <si>
    <t>65 ДГХ +10368,8</t>
  </si>
  <si>
    <t>66. ДГХ +3500,0</t>
  </si>
  <si>
    <t>67. ДГХ +1000,0</t>
  </si>
  <si>
    <t>68. ДГХ +261,0</t>
  </si>
  <si>
    <t>69. ДГХ -418,3</t>
  </si>
  <si>
    <t>70. ДГХ +2179,4</t>
  </si>
  <si>
    <t>71. ДГХ +1003,1</t>
  </si>
  <si>
    <t>72.ДГХ +34,8</t>
  </si>
  <si>
    <t>73. ДГХ +247,5</t>
  </si>
  <si>
    <t>75.ДГХ +1 057,4</t>
  </si>
  <si>
    <t>76.ШСЗ -670,7</t>
  </si>
  <si>
    <t>77.ШСЗ +70 876,1</t>
  </si>
  <si>
    <t>78.ДФРИС -123,0</t>
  </si>
  <si>
    <t>79.ДФРИС +187,0</t>
  </si>
  <si>
    <t>80.ДФРИС +322,8</t>
  </si>
  <si>
    <t>57. ШСЗ -197,8</t>
  </si>
  <si>
    <t>№61.22/1086 от 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</si>
</sst>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#,##0.0;\-#,##0.0;0.0"/>
    <numFmt numFmtId="165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trike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25">
    <xf numFmtId="0" fontId="0" fillId="0" borderId="0" xfId="0"/>
    <xf numFmtId="164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49" fontId="2" fillId="0" borderId="1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left" vertical="top"/>
    </xf>
    <xf numFmtId="165" fontId="0" fillId="0" borderId="0" xfId="0" applyNumberFormat="1"/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0" xfId="0" applyFont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64" fontId="0" fillId="0" borderId="0" xfId="0" applyNumberFormat="1"/>
    <xf numFmtId="0" fontId="4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1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vertical="top"/>
    </xf>
    <xf numFmtId="164" fontId="2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top" wrapText="1"/>
    </xf>
    <xf numFmtId="0" fontId="0" fillId="2" borderId="0" xfId="0" applyFill="1"/>
    <xf numFmtId="49" fontId="2" fillId="2" borderId="1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9" xfId="0" applyFont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0" fontId="6" fillId="0" borderId="0" xfId="0" applyFont="1" applyAlignment="1">
      <alignment horizontal="right" vertical="top" wrapText="1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autoPageBreaks="0"/>
  </sheetPr>
  <dimension ref="A1:N321"/>
  <sheetViews>
    <sheetView tabSelected="1" view="pageBreakPreview" zoomScale="85" zoomScaleNormal="85" zoomScaleSheetLayoutView="85" workbookViewId="0">
      <pane xSplit="5" ySplit="9" topLeftCell="F67" activePane="bottomRight" state="frozen"/>
      <selection pane="topRight" activeCell="F1" sqref="F1"/>
      <selection pane="bottomLeft" activeCell="A10" sqref="A10"/>
      <selection pane="bottomRight" activeCell="L307" sqref="L307"/>
    </sheetView>
  </sheetViews>
  <sheetFormatPr defaultColWidth="8.85546875" defaultRowHeight="15" x14ac:dyDescent="0.25"/>
  <cols>
    <col min="1" max="1" width="11.42578125" customWidth="1"/>
    <col min="2" max="2" width="18.7109375" customWidth="1"/>
    <col min="3" max="3" width="21.28515625" customWidth="1"/>
    <col min="4" max="4" width="7.85546875" customWidth="1"/>
    <col min="5" max="5" width="8" customWidth="1"/>
    <col min="6" max="6" width="16.28515625" customWidth="1"/>
    <col min="7" max="8" width="7.42578125" customWidth="1"/>
    <col min="9" max="11" width="14.85546875" customWidth="1"/>
    <col min="12" max="12" width="46" customWidth="1"/>
    <col min="13" max="14" width="23.7109375" customWidth="1"/>
  </cols>
  <sheetData>
    <row r="1" spans="1:14" ht="35.25" customHeight="1" x14ac:dyDescent="0.25">
      <c r="L1" s="22"/>
      <c r="M1" s="91" t="s">
        <v>293</v>
      </c>
      <c r="N1" s="91"/>
    </row>
    <row r="2" spans="1:14" ht="22.5" customHeight="1" x14ac:dyDescent="0.3">
      <c r="A2" s="114" t="s">
        <v>43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4" ht="15.75" x14ac:dyDescent="0.25">
      <c r="A3" s="115" t="s">
        <v>44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4" ht="15.75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ht="18.75" x14ac:dyDescent="0.3">
      <c r="A5" s="28"/>
      <c r="B5" s="28"/>
      <c r="C5" s="28"/>
      <c r="D5" s="28"/>
      <c r="E5" s="28"/>
      <c r="F5" s="28"/>
      <c r="G5" s="28"/>
      <c r="H5" s="28"/>
      <c r="I5" s="116"/>
      <c r="J5" s="116"/>
      <c r="K5" s="116"/>
      <c r="L5" s="116"/>
      <c r="M5" s="28"/>
      <c r="N5" s="79" t="s">
        <v>81</v>
      </c>
    </row>
    <row r="6" spans="1:14" ht="18.75" x14ac:dyDescent="0.3">
      <c r="A6" s="16"/>
      <c r="B6" s="16"/>
      <c r="C6" s="11"/>
      <c r="D6" s="6"/>
      <c r="E6" s="7"/>
      <c r="F6" s="7"/>
      <c r="G6" s="6"/>
      <c r="H6" s="6"/>
      <c r="I6" s="117"/>
      <c r="J6" s="117"/>
      <c r="K6" s="117"/>
      <c r="L6" s="117"/>
      <c r="M6" s="16"/>
      <c r="N6" s="79" t="s">
        <v>0</v>
      </c>
    </row>
    <row r="7" spans="1:14" ht="18.75" x14ac:dyDescent="0.25">
      <c r="A7" s="118" t="s">
        <v>290</v>
      </c>
      <c r="B7" s="119" t="s">
        <v>8</v>
      </c>
      <c r="C7" s="119" t="s">
        <v>4</v>
      </c>
      <c r="D7" s="119" t="s">
        <v>3</v>
      </c>
      <c r="E7" s="119" t="s">
        <v>1</v>
      </c>
      <c r="F7" s="119" t="s">
        <v>6</v>
      </c>
      <c r="G7" s="120" t="s">
        <v>2</v>
      </c>
      <c r="H7" s="121"/>
      <c r="I7" s="29" t="s">
        <v>45</v>
      </c>
      <c r="J7" s="29" t="s">
        <v>47</v>
      </c>
      <c r="K7" s="29" t="s">
        <v>53</v>
      </c>
      <c r="L7" s="119" t="s">
        <v>39</v>
      </c>
      <c r="M7" s="98" t="s">
        <v>291</v>
      </c>
      <c r="N7" s="98" t="s">
        <v>292</v>
      </c>
    </row>
    <row r="8" spans="1:14" ht="45" x14ac:dyDescent="0.25">
      <c r="A8" s="118"/>
      <c r="B8" s="119"/>
      <c r="C8" s="119"/>
      <c r="D8" s="119"/>
      <c r="E8" s="119"/>
      <c r="F8" s="119"/>
      <c r="G8" s="122"/>
      <c r="H8" s="123"/>
      <c r="I8" s="26" t="s">
        <v>5</v>
      </c>
      <c r="J8" s="26" t="s">
        <v>5</v>
      </c>
      <c r="K8" s="26" t="s">
        <v>5</v>
      </c>
      <c r="L8" s="119"/>
      <c r="M8" s="99"/>
      <c r="N8" s="99"/>
    </row>
    <row r="9" spans="1:14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7">
        <v>10</v>
      </c>
      <c r="K9" s="17">
        <v>11</v>
      </c>
      <c r="L9" s="17">
        <v>12</v>
      </c>
      <c r="M9" s="17">
        <v>13</v>
      </c>
      <c r="N9" s="17">
        <v>14</v>
      </c>
    </row>
    <row r="10" spans="1:14" ht="18.75" x14ac:dyDescent="0.3">
      <c r="A10" s="30" t="s">
        <v>9</v>
      </c>
      <c r="B10" s="33"/>
      <c r="C10" s="38"/>
      <c r="D10" s="2"/>
      <c r="E10" s="2"/>
      <c r="F10" s="2"/>
      <c r="G10" s="2"/>
      <c r="H10" s="2"/>
      <c r="I10" s="3"/>
      <c r="J10" s="3"/>
      <c r="K10" s="3"/>
      <c r="L10" s="33"/>
      <c r="M10" s="30"/>
      <c r="N10" s="30"/>
    </row>
    <row r="11" spans="1:14" ht="18.75" x14ac:dyDescent="0.3">
      <c r="A11" s="30"/>
      <c r="B11" s="33"/>
      <c r="C11" s="38"/>
      <c r="D11" s="2"/>
      <c r="E11" s="2"/>
      <c r="F11" s="2"/>
      <c r="G11" s="2"/>
      <c r="H11" s="2"/>
      <c r="I11" s="3"/>
      <c r="J11" s="3"/>
      <c r="K11" s="3"/>
      <c r="L11" s="33"/>
      <c r="M11" s="30"/>
      <c r="N11" s="30"/>
    </row>
    <row r="12" spans="1:14" ht="56.25" x14ac:dyDescent="0.25">
      <c r="A12" s="100">
        <v>1</v>
      </c>
      <c r="B12" s="100" t="s">
        <v>162</v>
      </c>
      <c r="C12" s="100" t="s">
        <v>71</v>
      </c>
      <c r="D12" s="8" t="s">
        <v>72</v>
      </c>
      <c r="E12" s="8" t="s">
        <v>20</v>
      </c>
      <c r="F12" s="8" t="s">
        <v>163</v>
      </c>
      <c r="G12" s="8" t="s">
        <v>26</v>
      </c>
      <c r="H12" s="88" t="s">
        <v>296</v>
      </c>
      <c r="I12" s="12">
        <f>-29-2.1-8.8</f>
        <v>-39.9</v>
      </c>
      <c r="J12" s="12">
        <f>-137.1-8.5-41.4</f>
        <v>-187</v>
      </c>
      <c r="K12" s="12">
        <f>-137.1-8.5-41.4</f>
        <v>-187</v>
      </c>
      <c r="L12" s="34" t="s">
        <v>164</v>
      </c>
      <c r="M12" s="100" t="s">
        <v>295</v>
      </c>
      <c r="N12" s="100">
        <v>2</v>
      </c>
    </row>
    <row r="13" spans="1:14" ht="37.5" x14ac:dyDescent="0.25">
      <c r="A13" s="101"/>
      <c r="B13" s="101"/>
      <c r="C13" s="102"/>
      <c r="D13" s="8" t="s">
        <v>72</v>
      </c>
      <c r="E13" s="8" t="s">
        <v>20</v>
      </c>
      <c r="F13" s="8" t="s">
        <v>165</v>
      </c>
      <c r="G13" s="8" t="s">
        <v>26</v>
      </c>
      <c r="H13" s="88" t="s">
        <v>297</v>
      </c>
      <c r="I13" s="12">
        <v>39.9</v>
      </c>
      <c r="J13" s="12">
        <f>143.6+43.4</f>
        <v>187</v>
      </c>
      <c r="K13" s="12">
        <f>143.6+43.4</f>
        <v>187</v>
      </c>
      <c r="L13" s="34" t="s">
        <v>166</v>
      </c>
      <c r="M13" s="101"/>
      <c r="N13" s="101"/>
    </row>
    <row r="14" spans="1:14" ht="18.75" x14ac:dyDescent="0.25">
      <c r="A14" s="102"/>
      <c r="B14" s="102"/>
      <c r="C14" s="31" t="s">
        <v>33</v>
      </c>
      <c r="D14" s="8"/>
      <c r="E14" s="8"/>
      <c r="F14" s="8"/>
      <c r="G14" s="8"/>
      <c r="H14" s="65"/>
      <c r="I14" s="12">
        <f>SUM(I12:I13)</f>
        <v>0</v>
      </c>
      <c r="J14" s="12">
        <f t="shared" ref="J14:K14" si="0">SUM(J12:J13)</f>
        <v>0</v>
      </c>
      <c r="K14" s="12">
        <f t="shared" si="0"/>
        <v>0</v>
      </c>
      <c r="L14" s="34"/>
      <c r="M14" s="102"/>
      <c r="N14" s="102"/>
    </row>
    <row r="15" spans="1:14" ht="18.75" x14ac:dyDescent="0.25">
      <c r="A15" s="54"/>
      <c r="B15" s="54"/>
      <c r="C15" s="60"/>
      <c r="D15" s="8"/>
      <c r="E15" s="8"/>
      <c r="F15" s="8"/>
      <c r="G15" s="8"/>
      <c r="H15" s="65"/>
      <c r="I15" s="12"/>
      <c r="J15" s="12"/>
      <c r="K15" s="12"/>
      <c r="L15" s="34"/>
      <c r="M15" s="54"/>
      <c r="N15" s="54"/>
    </row>
    <row r="16" spans="1:14" ht="18.75" x14ac:dyDescent="0.25">
      <c r="A16" s="100">
        <v>2</v>
      </c>
      <c r="B16" s="100" t="s">
        <v>167</v>
      </c>
      <c r="C16" s="46" t="s">
        <v>71</v>
      </c>
      <c r="D16" s="8" t="s">
        <v>72</v>
      </c>
      <c r="E16" s="8" t="s">
        <v>20</v>
      </c>
      <c r="F16" s="8" t="s">
        <v>168</v>
      </c>
      <c r="G16" s="8" t="s">
        <v>27</v>
      </c>
      <c r="H16" s="65" t="s">
        <v>298</v>
      </c>
      <c r="I16" s="12">
        <v>142.69999999999999</v>
      </c>
      <c r="J16" s="12"/>
      <c r="K16" s="12"/>
      <c r="L16" s="34" t="s">
        <v>169</v>
      </c>
      <c r="M16" s="100" t="s">
        <v>299</v>
      </c>
      <c r="N16" s="100">
        <v>3</v>
      </c>
    </row>
    <row r="17" spans="1:14" ht="18.75" x14ac:dyDescent="0.25">
      <c r="A17" s="102"/>
      <c r="B17" s="102"/>
      <c r="C17" s="31" t="s">
        <v>33</v>
      </c>
      <c r="D17" s="8"/>
      <c r="E17" s="8"/>
      <c r="F17" s="8"/>
      <c r="G17" s="8"/>
      <c r="H17" s="65"/>
      <c r="I17" s="12">
        <f>SUM(I16:I16)</f>
        <v>142.69999999999999</v>
      </c>
      <c r="J17" s="12">
        <f>SUM(J16:J16)</f>
        <v>0</v>
      </c>
      <c r="K17" s="12">
        <f>SUM(K16:K16)</f>
        <v>0</v>
      </c>
      <c r="L17" s="34"/>
      <c r="M17" s="102"/>
      <c r="N17" s="102"/>
    </row>
    <row r="18" spans="1:14" ht="18.75" x14ac:dyDescent="0.3">
      <c r="A18" s="4"/>
      <c r="B18" s="42"/>
      <c r="C18" s="42"/>
      <c r="D18" s="2"/>
      <c r="E18" s="2"/>
      <c r="F18" s="2"/>
      <c r="G18" s="2"/>
      <c r="H18" s="70"/>
      <c r="I18" s="3"/>
      <c r="J18" s="3"/>
      <c r="K18" s="3"/>
      <c r="L18" s="33"/>
      <c r="M18" s="81"/>
      <c r="N18" s="81"/>
    </row>
    <row r="19" spans="1:14" ht="18.75" x14ac:dyDescent="0.25">
      <c r="A19" s="100">
        <v>3</v>
      </c>
      <c r="B19" s="100" t="s">
        <v>170</v>
      </c>
      <c r="C19" s="46" t="s">
        <v>71</v>
      </c>
      <c r="D19" s="8" t="s">
        <v>72</v>
      </c>
      <c r="E19" s="8" t="s">
        <v>20</v>
      </c>
      <c r="F19" s="8" t="s">
        <v>168</v>
      </c>
      <c r="G19" s="8" t="s">
        <v>27</v>
      </c>
      <c r="H19" s="65" t="s">
        <v>294</v>
      </c>
      <c r="I19" s="12">
        <v>6.3</v>
      </c>
      <c r="J19" s="12"/>
      <c r="K19" s="12"/>
      <c r="L19" s="34" t="s">
        <v>171</v>
      </c>
      <c r="M19" s="100" t="s">
        <v>301</v>
      </c>
      <c r="N19" s="100">
        <v>5</v>
      </c>
    </row>
    <row r="20" spans="1:14" ht="18.75" x14ac:dyDescent="0.25">
      <c r="A20" s="102"/>
      <c r="B20" s="102"/>
      <c r="C20" s="31" t="s">
        <v>33</v>
      </c>
      <c r="D20" s="8"/>
      <c r="E20" s="8"/>
      <c r="F20" s="8"/>
      <c r="G20" s="8"/>
      <c r="H20" s="65"/>
      <c r="I20" s="12">
        <f>SUM(I19:I19)</f>
        <v>6.3</v>
      </c>
      <c r="J20" s="12">
        <f>SUM(J19:J19)</f>
        <v>0</v>
      </c>
      <c r="K20" s="12">
        <f>SUM(K19:K19)</f>
        <v>0</v>
      </c>
      <c r="L20" s="34"/>
      <c r="M20" s="102"/>
      <c r="N20" s="102"/>
    </row>
    <row r="21" spans="1:14" ht="18.75" x14ac:dyDescent="0.3">
      <c r="A21" s="4"/>
      <c r="B21" s="42"/>
      <c r="C21" s="42"/>
      <c r="D21" s="2"/>
      <c r="E21" s="2"/>
      <c r="F21" s="2"/>
      <c r="G21" s="2"/>
      <c r="H21" s="70"/>
      <c r="I21" s="3"/>
      <c r="J21" s="3"/>
      <c r="K21" s="3"/>
      <c r="L21" s="33"/>
      <c r="M21" s="81"/>
      <c r="N21" s="81"/>
    </row>
    <row r="22" spans="1:14" ht="18.75" x14ac:dyDescent="0.25">
      <c r="A22" s="100">
        <v>4</v>
      </c>
      <c r="B22" s="100" t="s">
        <v>172</v>
      </c>
      <c r="C22" s="46" t="s">
        <v>71</v>
      </c>
      <c r="D22" s="8" t="s">
        <v>72</v>
      </c>
      <c r="E22" s="8" t="s">
        <v>20</v>
      </c>
      <c r="F22" s="8" t="s">
        <v>168</v>
      </c>
      <c r="G22" s="8" t="s">
        <v>27</v>
      </c>
      <c r="H22" s="65" t="s">
        <v>294</v>
      </c>
      <c r="I22" s="12">
        <v>130</v>
      </c>
      <c r="J22" s="12"/>
      <c r="K22" s="12"/>
      <c r="L22" s="34" t="s">
        <v>173</v>
      </c>
      <c r="M22" s="100" t="s">
        <v>306</v>
      </c>
      <c r="N22" s="100">
        <v>5</v>
      </c>
    </row>
    <row r="23" spans="1:14" ht="18.75" x14ac:dyDescent="0.25">
      <c r="A23" s="102"/>
      <c r="B23" s="102"/>
      <c r="C23" s="31" t="s">
        <v>33</v>
      </c>
      <c r="D23" s="8"/>
      <c r="E23" s="8"/>
      <c r="F23" s="8"/>
      <c r="G23" s="8"/>
      <c r="H23" s="65"/>
      <c r="I23" s="12">
        <f>SUM(I22:I22)</f>
        <v>130</v>
      </c>
      <c r="J23" s="12">
        <f>SUM(J22:J22)</f>
        <v>0</v>
      </c>
      <c r="K23" s="12">
        <f>SUM(K22:K22)</f>
        <v>0</v>
      </c>
      <c r="L23" s="34"/>
      <c r="M23" s="102"/>
      <c r="N23" s="102"/>
    </row>
    <row r="24" spans="1:14" ht="18.75" x14ac:dyDescent="0.3">
      <c r="A24" s="4"/>
      <c r="B24" s="42"/>
      <c r="C24" s="42"/>
      <c r="D24" s="2"/>
      <c r="E24" s="2"/>
      <c r="F24" s="2"/>
      <c r="G24" s="2"/>
      <c r="H24" s="70"/>
      <c r="I24" s="3"/>
      <c r="J24" s="3"/>
      <c r="K24" s="3"/>
      <c r="L24" s="33"/>
      <c r="M24" s="81"/>
      <c r="N24" s="81"/>
    </row>
    <row r="25" spans="1:14" ht="18.75" x14ac:dyDescent="0.25">
      <c r="A25" s="100">
        <v>5</v>
      </c>
      <c r="B25" s="100" t="s">
        <v>174</v>
      </c>
      <c r="C25" s="100" t="s">
        <v>71</v>
      </c>
      <c r="D25" s="8" t="s">
        <v>72</v>
      </c>
      <c r="E25" s="8" t="s">
        <v>20</v>
      </c>
      <c r="F25" s="8" t="s">
        <v>168</v>
      </c>
      <c r="G25" s="8" t="s">
        <v>27</v>
      </c>
      <c r="H25" s="65" t="s">
        <v>294</v>
      </c>
      <c r="I25" s="12">
        <v>48</v>
      </c>
      <c r="J25" s="12"/>
      <c r="K25" s="12"/>
      <c r="L25" s="34" t="s">
        <v>176</v>
      </c>
      <c r="M25" s="100" t="s">
        <v>307</v>
      </c>
      <c r="N25" s="100">
        <v>11</v>
      </c>
    </row>
    <row r="26" spans="1:14" ht="31.5" x14ac:dyDescent="0.25">
      <c r="A26" s="101"/>
      <c r="B26" s="101"/>
      <c r="C26" s="102"/>
      <c r="D26" s="8" t="s">
        <v>72</v>
      </c>
      <c r="E26" s="8" t="s">
        <v>18</v>
      </c>
      <c r="F26" s="8" t="s">
        <v>175</v>
      </c>
      <c r="G26" s="8" t="s">
        <v>102</v>
      </c>
      <c r="H26" s="65" t="s">
        <v>102</v>
      </c>
      <c r="I26" s="12">
        <v>40.9</v>
      </c>
      <c r="J26" s="12"/>
      <c r="K26" s="12"/>
      <c r="L26" s="34" t="s">
        <v>177</v>
      </c>
      <c r="M26" s="101"/>
      <c r="N26" s="101"/>
    </row>
    <row r="27" spans="1:14" ht="18.75" x14ac:dyDescent="0.25">
      <c r="A27" s="102"/>
      <c r="B27" s="102"/>
      <c r="C27" s="31" t="s">
        <v>33</v>
      </c>
      <c r="D27" s="8"/>
      <c r="E27" s="8"/>
      <c r="F27" s="8"/>
      <c r="G27" s="8"/>
      <c r="H27" s="65"/>
      <c r="I27" s="12">
        <f>SUM(I25:I26)</f>
        <v>88.9</v>
      </c>
      <c r="J27" s="12">
        <f t="shared" ref="J27" si="1">SUM(J25:J26)</f>
        <v>0</v>
      </c>
      <c r="K27" s="12">
        <f t="shared" ref="K27" si="2">SUM(K25:K26)</f>
        <v>0</v>
      </c>
      <c r="L27" s="34"/>
      <c r="M27" s="102"/>
      <c r="N27" s="102"/>
    </row>
    <row r="28" spans="1:14" ht="18.75" x14ac:dyDescent="0.25">
      <c r="A28" s="54"/>
      <c r="B28" s="54"/>
      <c r="C28" s="60"/>
      <c r="D28" s="8"/>
      <c r="E28" s="8"/>
      <c r="F28" s="8"/>
      <c r="G28" s="8"/>
      <c r="H28" s="65"/>
      <c r="I28" s="12"/>
      <c r="J28" s="12"/>
      <c r="K28" s="12"/>
      <c r="L28" s="34"/>
      <c r="M28" s="54"/>
      <c r="N28" s="54"/>
    </row>
    <row r="29" spans="1:14" ht="18.75" x14ac:dyDescent="0.3">
      <c r="A29" s="30" t="s">
        <v>10</v>
      </c>
      <c r="B29" s="33"/>
      <c r="C29" s="42"/>
      <c r="D29" s="2"/>
      <c r="E29" s="2"/>
      <c r="F29" s="2"/>
      <c r="G29" s="2"/>
      <c r="H29" s="70"/>
      <c r="I29" s="13">
        <f>SUMIF($C$11:$C$28,"Итого",I11:I28)</f>
        <v>367.9</v>
      </c>
      <c r="J29" s="13">
        <f t="shared" ref="J29:K29" si="3">SUMIF($C$11:$C$28,"Итого",J11:J28)</f>
        <v>0</v>
      </c>
      <c r="K29" s="13">
        <f t="shared" si="3"/>
        <v>0</v>
      </c>
      <c r="L29" s="5"/>
      <c r="M29" s="81"/>
      <c r="N29" s="81"/>
    </row>
    <row r="30" spans="1:14" ht="18.75" x14ac:dyDescent="0.3">
      <c r="A30" s="4"/>
      <c r="B30" s="4"/>
      <c r="C30" s="39"/>
      <c r="D30" s="8"/>
      <c r="E30" s="8"/>
      <c r="F30" s="8"/>
      <c r="G30" s="8"/>
      <c r="H30" s="65"/>
      <c r="I30" s="12"/>
      <c r="J30" s="12"/>
      <c r="K30" s="12"/>
      <c r="L30" s="33"/>
      <c r="M30" s="81"/>
      <c r="N30" s="81"/>
    </row>
    <row r="31" spans="1:14" ht="18.75" x14ac:dyDescent="0.3">
      <c r="A31" s="27" t="s">
        <v>7</v>
      </c>
      <c r="B31" s="4"/>
      <c r="C31" s="39"/>
      <c r="D31" s="8"/>
      <c r="E31" s="8"/>
      <c r="F31" s="8"/>
      <c r="G31" s="8"/>
      <c r="H31" s="8"/>
      <c r="I31" s="12"/>
      <c r="J31" s="12"/>
      <c r="K31" s="12"/>
      <c r="L31" s="33"/>
      <c r="M31" s="86"/>
      <c r="N31" s="86"/>
    </row>
    <row r="32" spans="1:14" ht="18.75" x14ac:dyDescent="0.3">
      <c r="A32" s="27"/>
      <c r="B32" s="42"/>
      <c r="C32" s="42"/>
      <c r="D32" s="8"/>
      <c r="E32" s="8"/>
      <c r="F32" s="8"/>
      <c r="G32" s="8"/>
      <c r="H32" s="8"/>
      <c r="I32" s="12"/>
      <c r="J32" s="12"/>
      <c r="K32" s="12"/>
      <c r="L32" s="21"/>
      <c r="M32" s="86"/>
      <c r="N32" s="86"/>
    </row>
    <row r="33" spans="1:14" ht="18.75" x14ac:dyDescent="0.25">
      <c r="A33" s="92">
        <v>6</v>
      </c>
      <c r="B33" s="100" t="s">
        <v>178</v>
      </c>
      <c r="C33" s="46" t="s">
        <v>48</v>
      </c>
      <c r="D33" s="8" t="s">
        <v>40</v>
      </c>
      <c r="E33" s="8" t="s">
        <v>19</v>
      </c>
      <c r="F33" s="8" t="s">
        <v>156</v>
      </c>
      <c r="G33" s="8" t="s">
        <v>27</v>
      </c>
      <c r="H33" s="8" t="s">
        <v>294</v>
      </c>
      <c r="I33" s="9">
        <v>932.8</v>
      </c>
      <c r="J33" s="9"/>
      <c r="K33" s="9"/>
      <c r="L33" s="45" t="s">
        <v>179</v>
      </c>
      <c r="M33" s="92" t="s">
        <v>308</v>
      </c>
      <c r="N33" s="92">
        <v>10</v>
      </c>
    </row>
    <row r="34" spans="1:14" ht="18.75" x14ac:dyDescent="0.25">
      <c r="A34" s="93"/>
      <c r="B34" s="102"/>
      <c r="C34" s="42" t="s">
        <v>33</v>
      </c>
      <c r="D34" s="2"/>
      <c r="E34" s="2"/>
      <c r="F34" s="8"/>
      <c r="G34" s="2"/>
      <c r="H34" s="2"/>
      <c r="I34" s="3">
        <f>SUM(I33:I33)</f>
        <v>932.8</v>
      </c>
      <c r="J34" s="3">
        <f>SUM(J33:J33)</f>
        <v>0</v>
      </c>
      <c r="K34" s="3">
        <f>SUM(K33:K33)</f>
        <v>0</v>
      </c>
      <c r="L34" s="45"/>
      <c r="M34" s="93"/>
      <c r="N34" s="93"/>
    </row>
    <row r="35" spans="1:14" ht="18.75" x14ac:dyDescent="0.25">
      <c r="A35" s="80"/>
      <c r="B35" s="54"/>
      <c r="C35" s="42"/>
      <c r="D35" s="2"/>
      <c r="E35" s="2"/>
      <c r="F35" s="2"/>
      <c r="G35" s="2"/>
      <c r="H35" s="2"/>
      <c r="I35" s="3"/>
      <c r="J35" s="3"/>
      <c r="K35" s="3"/>
      <c r="L35" s="45"/>
      <c r="M35" s="80"/>
      <c r="N35" s="80"/>
    </row>
    <row r="36" spans="1:14" ht="31.5" customHeight="1" x14ac:dyDescent="0.25">
      <c r="A36" s="92">
        <v>7</v>
      </c>
      <c r="B36" s="100" t="s">
        <v>180</v>
      </c>
      <c r="C36" s="46" t="s">
        <v>48</v>
      </c>
      <c r="D36" s="8" t="s">
        <v>40</v>
      </c>
      <c r="E36" s="8" t="s">
        <v>19</v>
      </c>
      <c r="F36" s="8" t="s">
        <v>156</v>
      </c>
      <c r="G36" s="8" t="s">
        <v>27</v>
      </c>
      <c r="H36" s="8" t="s">
        <v>294</v>
      </c>
      <c r="I36" s="9">
        <v>416.3</v>
      </c>
      <c r="J36" s="9"/>
      <c r="K36" s="9"/>
      <c r="L36" s="34" t="s">
        <v>176</v>
      </c>
      <c r="M36" s="92" t="s">
        <v>309</v>
      </c>
      <c r="N36" s="92">
        <v>15</v>
      </c>
    </row>
    <row r="37" spans="1:14" ht="18.75" x14ac:dyDescent="0.25">
      <c r="A37" s="93"/>
      <c r="B37" s="102"/>
      <c r="C37" s="42" t="s">
        <v>33</v>
      </c>
      <c r="D37" s="2"/>
      <c r="E37" s="2"/>
      <c r="F37" s="8"/>
      <c r="G37" s="2"/>
      <c r="H37" s="2"/>
      <c r="I37" s="3">
        <f>SUM(I36:I36)</f>
        <v>416.3</v>
      </c>
      <c r="J37" s="3">
        <f>SUM(J36:J36)</f>
        <v>0</v>
      </c>
      <c r="K37" s="3">
        <f>SUM(K36:K36)</f>
        <v>0</v>
      </c>
      <c r="L37" s="45"/>
      <c r="M37" s="93"/>
      <c r="N37" s="93"/>
    </row>
    <row r="38" spans="1:14" ht="18.75" x14ac:dyDescent="0.25">
      <c r="A38" s="80"/>
      <c r="B38" s="54"/>
      <c r="C38" s="42"/>
      <c r="D38" s="2"/>
      <c r="E38" s="2"/>
      <c r="F38" s="2"/>
      <c r="G38" s="2"/>
      <c r="H38" s="2"/>
      <c r="I38" s="3"/>
      <c r="J38" s="3"/>
      <c r="K38" s="3"/>
      <c r="L38" s="45"/>
      <c r="M38" s="80"/>
      <c r="N38" s="80"/>
    </row>
    <row r="39" spans="1:14" ht="31.5" x14ac:dyDescent="0.25">
      <c r="A39" s="92">
        <v>8</v>
      </c>
      <c r="B39" s="100" t="s">
        <v>273</v>
      </c>
      <c r="C39" s="46" t="s">
        <v>48</v>
      </c>
      <c r="D39" s="8" t="s">
        <v>40</v>
      </c>
      <c r="E39" s="8" t="s">
        <v>19</v>
      </c>
      <c r="F39" s="8" t="s">
        <v>156</v>
      </c>
      <c r="G39" s="8" t="s">
        <v>27</v>
      </c>
      <c r="H39" s="8" t="s">
        <v>294</v>
      </c>
      <c r="I39" s="9">
        <v>560</v>
      </c>
      <c r="J39" s="9"/>
      <c r="K39" s="9"/>
      <c r="L39" s="34" t="s">
        <v>274</v>
      </c>
      <c r="M39" s="92" t="s">
        <v>310</v>
      </c>
      <c r="N39" s="92">
        <v>7</v>
      </c>
    </row>
    <row r="40" spans="1:14" ht="18.75" x14ac:dyDescent="0.25">
      <c r="A40" s="93"/>
      <c r="B40" s="102"/>
      <c r="C40" s="42" t="s">
        <v>33</v>
      </c>
      <c r="D40" s="2"/>
      <c r="E40" s="2"/>
      <c r="F40" s="8"/>
      <c r="G40" s="2"/>
      <c r="H40" s="2"/>
      <c r="I40" s="3">
        <f>SUM(I39:I39)</f>
        <v>560</v>
      </c>
      <c r="J40" s="3">
        <f>SUM(J39:J39)</f>
        <v>0</v>
      </c>
      <c r="K40" s="3">
        <f>SUM(K39:K39)</f>
        <v>0</v>
      </c>
      <c r="L40" s="45"/>
      <c r="M40" s="93"/>
      <c r="N40" s="93"/>
    </row>
    <row r="41" spans="1:14" ht="18.75" x14ac:dyDescent="0.25">
      <c r="A41" s="80"/>
      <c r="B41" s="54"/>
      <c r="C41" s="42"/>
      <c r="D41" s="2"/>
      <c r="E41" s="2"/>
      <c r="F41" s="2"/>
      <c r="G41" s="2"/>
      <c r="H41" s="2"/>
      <c r="I41" s="3"/>
      <c r="J41" s="3"/>
      <c r="K41" s="3"/>
      <c r="L41" s="45"/>
      <c r="M41" s="80"/>
      <c r="N41" s="80"/>
    </row>
    <row r="42" spans="1:14" ht="31.5" x14ac:dyDescent="0.25">
      <c r="A42" s="92">
        <v>9</v>
      </c>
      <c r="B42" s="100" t="s">
        <v>279</v>
      </c>
      <c r="C42" s="105" t="s">
        <v>48</v>
      </c>
      <c r="D42" s="8" t="s">
        <v>40</v>
      </c>
      <c r="E42" s="8" t="s">
        <v>19</v>
      </c>
      <c r="F42" s="8" t="s">
        <v>156</v>
      </c>
      <c r="G42" s="8" t="s">
        <v>27</v>
      </c>
      <c r="H42" s="8" t="s">
        <v>294</v>
      </c>
      <c r="I42" s="9">
        <v>1104</v>
      </c>
      <c r="J42" s="9"/>
      <c r="K42" s="9"/>
      <c r="L42" s="34" t="s">
        <v>281</v>
      </c>
      <c r="M42" s="92" t="s">
        <v>311</v>
      </c>
      <c r="N42" s="92">
        <v>17</v>
      </c>
    </row>
    <row r="43" spans="1:14" ht="31.5" x14ac:dyDescent="0.25">
      <c r="A43" s="94"/>
      <c r="B43" s="101"/>
      <c r="C43" s="106"/>
      <c r="D43" s="8" t="s">
        <v>40</v>
      </c>
      <c r="E43" s="8" t="s">
        <v>19</v>
      </c>
      <c r="F43" s="8" t="s">
        <v>156</v>
      </c>
      <c r="G43" s="8" t="s">
        <v>27</v>
      </c>
      <c r="H43" s="8" t="s">
        <v>294</v>
      </c>
      <c r="I43" s="9">
        <v>599.4</v>
      </c>
      <c r="J43" s="9"/>
      <c r="K43" s="9"/>
      <c r="L43" s="45" t="s">
        <v>280</v>
      </c>
      <c r="M43" s="94"/>
      <c r="N43" s="94"/>
    </row>
    <row r="44" spans="1:14" ht="18.75" x14ac:dyDescent="0.25">
      <c r="A44" s="93"/>
      <c r="B44" s="102"/>
      <c r="C44" s="42" t="s">
        <v>33</v>
      </c>
      <c r="D44" s="2"/>
      <c r="E44" s="2"/>
      <c r="F44" s="8"/>
      <c r="G44" s="2"/>
      <c r="H44" s="2"/>
      <c r="I44" s="3">
        <f>SUM(I42:I43)</f>
        <v>1703.4</v>
      </c>
      <c r="J44" s="3">
        <f t="shared" ref="J44:K44" si="4">SUM(J42:J43)</f>
        <v>0</v>
      </c>
      <c r="K44" s="3">
        <f t="shared" si="4"/>
        <v>0</v>
      </c>
      <c r="L44" s="45"/>
      <c r="M44" s="93"/>
      <c r="N44" s="93"/>
    </row>
    <row r="45" spans="1:14" ht="18.75" x14ac:dyDescent="0.25">
      <c r="A45" s="80"/>
      <c r="B45" s="54"/>
      <c r="C45" s="42"/>
      <c r="D45" s="2"/>
      <c r="E45" s="2"/>
      <c r="F45" s="2"/>
      <c r="G45" s="2"/>
      <c r="H45" s="2"/>
      <c r="I45" s="3"/>
      <c r="J45" s="3"/>
      <c r="K45" s="3"/>
      <c r="L45" s="45"/>
      <c r="M45" s="80"/>
      <c r="N45" s="80"/>
    </row>
    <row r="46" spans="1:14" ht="18.75" x14ac:dyDescent="0.25">
      <c r="A46" s="92">
        <v>10</v>
      </c>
      <c r="B46" s="100" t="s">
        <v>287</v>
      </c>
      <c r="C46" s="105" t="s">
        <v>48</v>
      </c>
      <c r="D46" s="8" t="s">
        <v>40</v>
      </c>
      <c r="E46" s="8" t="s">
        <v>19</v>
      </c>
      <c r="F46" s="8" t="s">
        <v>156</v>
      </c>
      <c r="G46" s="8" t="s">
        <v>27</v>
      </c>
      <c r="H46" s="8" t="s">
        <v>294</v>
      </c>
      <c r="I46" s="9">
        <v>96.5</v>
      </c>
      <c r="J46" s="9"/>
      <c r="K46" s="9"/>
      <c r="L46" s="34" t="s">
        <v>286</v>
      </c>
      <c r="M46" s="92" t="s">
        <v>312</v>
      </c>
      <c r="N46" s="92">
        <v>96</v>
      </c>
    </row>
    <row r="47" spans="1:14" ht="126" x14ac:dyDescent="0.25">
      <c r="A47" s="94"/>
      <c r="B47" s="101"/>
      <c r="C47" s="107"/>
      <c r="D47" s="8" t="s">
        <v>40</v>
      </c>
      <c r="E47" s="8" t="s">
        <v>19</v>
      </c>
      <c r="F47" s="8" t="s">
        <v>156</v>
      </c>
      <c r="G47" s="8" t="s">
        <v>27</v>
      </c>
      <c r="H47" s="8" t="s">
        <v>294</v>
      </c>
      <c r="I47" s="9">
        <v>1169.0999999999999</v>
      </c>
      <c r="J47" s="9"/>
      <c r="K47" s="9"/>
      <c r="L47" s="45" t="s">
        <v>288</v>
      </c>
      <c r="M47" s="94"/>
      <c r="N47" s="94"/>
    </row>
    <row r="48" spans="1:14" ht="37.5" x14ac:dyDescent="0.25">
      <c r="A48" s="94"/>
      <c r="B48" s="101"/>
      <c r="C48" s="107"/>
      <c r="D48" s="8" t="s">
        <v>40</v>
      </c>
      <c r="E48" s="8" t="s">
        <v>19</v>
      </c>
      <c r="F48" s="8" t="s">
        <v>156</v>
      </c>
      <c r="G48" s="8" t="s">
        <v>27</v>
      </c>
      <c r="H48" s="89" t="s">
        <v>300</v>
      </c>
      <c r="I48" s="9">
        <f>72.1+1959.8</f>
        <v>2031.9</v>
      </c>
      <c r="J48" s="9"/>
      <c r="K48" s="9"/>
      <c r="L48" s="45" t="s">
        <v>169</v>
      </c>
      <c r="M48" s="94"/>
      <c r="N48" s="94"/>
    </row>
    <row r="49" spans="1:14" ht="18.75" x14ac:dyDescent="0.25">
      <c r="A49" s="93"/>
      <c r="B49" s="102"/>
      <c r="C49" s="42" t="s">
        <v>33</v>
      </c>
      <c r="D49" s="2"/>
      <c r="E49" s="2"/>
      <c r="F49" s="8"/>
      <c r="G49" s="2"/>
      <c r="H49" s="2"/>
      <c r="I49" s="3">
        <f>SUM(I46:I48)</f>
        <v>3297.5</v>
      </c>
      <c r="J49" s="3">
        <f>SUM(J46:J48)</f>
        <v>0</v>
      </c>
      <c r="K49" s="3">
        <f>SUM(K46:K48)</f>
        <v>0</v>
      </c>
      <c r="L49" s="45"/>
      <c r="M49" s="93"/>
      <c r="N49" s="93"/>
    </row>
    <row r="50" spans="1:14" ht="18.75" x14ac:dyDescent="0.25">
      <c r="A50" s="80"/>
      <c r="B50" s="54"/>
      <c r="C50" s="42"/>
      <c r="D50" s="2"/>
      <c r="E50" s="2"/>
      <c r="F50" s="2"/>
      <c r="G50" s="2"/>
      <c r="H50" s="2"/>
      <c r="I50" s="3"/>
      <c r="J50" s="3"/>
      <c r="K50" s="3"/>
      <c r="L50" s="45"/>
      <c r="M50" s="80"/>
      <c r="N50" s="80"/>
    </row>
    <row r="51" spans="1:14" ht="18.75" x14ac:dyDescent="0.25">
      <c r="A51" s="92">
        <v>11</v>
      </c>
      <c r="B51" s="100" t="s">
        <v>181</v>
      </c>
      <c r="C51" s="73" t="s">
        <v>41</v>
      </c>
      <c r="D51" s="8" t="s">
        <v>40</v>
      </c>
      <c r="E51" s="65" t="s">
        <v>42</v>
      </c>
      <c r="F51" s="65" t="s">
        <v>46</v>
      </c>
      <c r="G51" s="65" t="s">
        <v>29</v>
      </c>
      <c r="H51" s="8" t="s">
        <v>29</v>
      </c>
      <c r="I51" s="9">
        <v>-9.6</v>
      </c>
      <c r="J51" s="9"/>
      <c r="K51" s="9"/>
      <c r="L51" s="34" t="s">
        <v>49</v>
      </c>
      <c r="M51" s="92" t="s">
        <v>313</v>
      </c>
      <c r="N51" s="92">
        <v>12</v>
      </c>
    </row>
    <row r="52" spans="1:14" ht="42" customHeight="1" x14ac:dyDescent="0.25">
      <c r="A52" s="94"/>
      <c r="B52" s="101"/>
      <c r="C52" s="46" t="s">
        <v>48</v>
      </c>
      <c r="D52" s="8" t="s">
        <v>40</v>
      </c>
      <c r="E52" s="8" t="s">
        <v>182</v>
      </c>
      <c r="F52" s="65" t="s">
        <v>46</v>
      </c>
      <c r="G52" s="8" t="s">
        <v>27</v>
      </c>
      <c r="H52" s="8" t="s">
        <v>294</v>
      </c>
      <c r="I52" s="9">
        <v>9.6</v>
      </c>
      <c r="J52" s="9"/>
      <c r="K52" s="9"/>
      <c r="L52" s="45" t="s">
        <v>183</v>
      </c>
      <c r="M52" s="94"/>
      <c r="N52" s="94"/>
    </row>
    <row r="53" spans="1:14" ht="18.75" x14ac:dyDescent="0.25">
      <c r="A53" s="93"/>
      <c r="B53" s="102"/>
      <c r="C53" s="42" t="s">
        <v>33</v>
      </c>
      <c r="D53" s="2"/>
      <c r="E53" s="2"/>
      <c r="F53" s="8"/>
      <c r="G53" s="2"/>
      <c r="H53" s="2"/>
      <c r="I53" s="3">
        <f>SUM(I51:I52)</f>
        <v>0</v>
      </c>
      <c r="J53" s="3">
        <f t="shared" ref="J53:K53" si="5">SUM(J51:J52)</f>
        <v>0</v>
      </c>
      <c r="K53" s="3">
        <f t="shared" si="5"/>
        <v>0</v>
      </c>
      <c r="L53" s="45"/>
      <c r="M53" s="93"/>
      <c r="N53" s="93"/>
    </row>
    <row r="54" spans="1:14" ht="18.75" x14ac:dyDescent="0.25">
      <c r="A54" s="80"/>
      <c r="B54" s="54"/>
      <c r="C54" s="42"/>
      <c r="D54" s="2"/>
      <c r="E54" s="2"/>
      <c r="F54" s="2"/>
      <c r="G54" s="2"/>
      <c r="H54" s="2"/>
      <c r="I54" s="3"/>
      <c r="J54" s="3"/>
      <c r="K54" s="3"/>
      <c r="L54" s="45"/>
      <c r="M54" s="80"/>
      <c r="N54" s="80"/>
    </row>
    <row r="55" spans="1:14" s="69" customFormat="1" ht="18.75" x14ac:dyDescent="0.25">
      <c r="A55" s="92">
        <v>12</v>
      </c>
      <c r="B55" s="100"/>
      <c r="C55" s="73" t="s">
        <v>41</v>
      </c>
      <c r="D55" s="65" t="s">
        <v>40</v>
      </c>
      <c r="E55" s="65" t="s">
        <v>42</v>
      </c>
      <c r="F55" s="65" t="s">
        <v>46</v>
      </c>
      <c r="G55" s="65" t="s">
        <v>29</v>
      </c>
      <c r="H55" s="8" t="s">
        <v>29</v>
      </c>
      <c r="I55" s="9">
        <v>-36473.699999999997</v>
      </c>
      <c r="J55" s="61"/>
      <c r="K55" s="61"/>
      <c r="L55" s="68"/>
      <c r="M55" s="92"/>
      <c r="N55" s="92"/>
    </row>
    <row r="56" spans="1:14" ht="18.75" x14ac:dyDescent="0.25">
      <c r="A56" s="93"/>
      <c r="B56" s="102"/>
      <c r="C56" s="42" t="s">
        <v>33</v>
      </c>
      <c r="D56" s="2"/>
      <c r="E56" s="2"/>
      <c r="F56" s="2"/>
      <c r="G56" s="2"/>
      <c r="H56" s="2"/>
      <c r="I56" s="3">
        <f>SUM(I55:I55)</f>
        <v>-36473.699999999997</v>
      </c>
      <c r="J56" s="3">
        <f>SUM(J55:J55)</f>
        <v>0</v>
      </c>
      <c r="K56" s="3">
        <f>SUM(K55:K55)</f>
        <v>0</v>
      </c>
      <c r="L56" s="45"/>
      <c r="M56" s="93"/>
      <c r="N56" s="93"/>
    </row>
    <row r="57" spans="1:14" ht="18.75" x14ac:dyDescent="0.25">
      <c r="A57" s="81"/>
      <c r="B57" s="74"/>
      <c r="C57" s="42"/>
      <c r="D57" s="2"/>
      <c r="E57" s="2"/>
      <c r="F57" s="2"/>
      <c r="G57" s="2"/>
      <c r="H57" s="2"/>
      <c r="I57" s="3"/>
      <c r="J57" s="3"/>
      <c r="K57" s="3"/>
      <c r="L57" s="45"/>
      <c r="M57" s="81"/>
      <c r="N57" s="81"/>
    </row>
    <row r="58" spans="1:14" ht="35.25" customHeight="1" x14ac:dyDescent="0.25">
      <c r="A58" s="92">
        <v>13</v>
      </c>
      <c r="B58" s="100" t="s">
        <v>130</v>
      </c>
      <c r="C58" s="46" t="s">
        <v>41</v>
      </c>
      <c r="D58" s="8" t="s">
        <v>40</v>
      </c>
      <c r="E58" s="8" t="s">
        <v>42</v>
      </c>
      <c r="F58" s="8" t="s">
        <v>46</v>
      </c>
      <c r="G58" s="8" t="s">
        <v>29</v>
      </c>
      <c r="H58" s="8" t="s">
        <v>29</v>
      </c>
      <c r="I58" s="9">
        <v>-995</v>
      </c>
      <c r="J58" s="9"/>
      <c r="K58" s="9"/>
      <c r="L58" s="34" t="s">
        <v>49</v>
      </c>
      <c r="M58" s="92"/>
      <c r="N58" s="92"/>
    </row>
    <row r="59" spans="1:14" ht="18.75" x14ac:dyDescent="0.25">
      <c r="A59" s="93"/>
      <c r="B59" s="102"/>
      <c r="C59" s="42" t="s">
        <v>33</v>
      </c>
      <c r="D59" s="2"/>
      <c r="E59" s="2"/>
      <c r="F59" s="2"/>
      <c r="G59" s="2"/>
      <c r="H59" s="2"/>
      <c r="I59" s="3">
        <f>SUM(I58:I58)</f>
        <v>-995</v>
      </c>
      <c r="J59" s="3">
        <f>SUM(J58:J58)</f>
        <v>0</v>
      </c>
      <c r="K59" s="3">
        <f>SUM(K58:K58)</f>
        <v>0</v>
      </c>
      <c r="L59" s="45"/>
      <c r="M59" s="93"/>
      <c r="N59" s="93"/>
    </row>
    <row r="60" spans="1:14" ht="18.75" x14ac:dyDescent="0.25">
      <c r="A60" s="82"/>
      <c r="B60" s="74"/>
      <c r="C60" s="42"/>
      <c r="D60" s="2"/>
      <c r="E60" s="2"/>
      <c r="F60" s="2"/>
      <c r="G60" s="2"/>
      <c r="H60" s="2"/>
      <c r="I60" s="3"/>
      <c r="J60" s="3"/>
      <c r="K60" s="3"/>
      <c r="L60" s="45"/>
      <c r="M60" s="82"/>
      <c r="N60" s="82"/>
    </row>
    <row r="61" spans="1:14" ht="18.75" x14ac:dyDescent="0.25">
      <c r="A61" s="108">
        <v>14</v>
      </c>
      <c r="B61" s="109" t="s">
        <v>107</v>
      </c>
      <c r="C61" s="42" t="s">
        <v>41</v>
      </c>
      <c r="D61" s="8" t="s">
        <v>40</v>
      </c>
      <c r="E61" s="8" t="s">
        <v>42</v>
      </c>
      <c r="F61" s="8" t="s">
        <v>46</v>
      </c>
      <c r="G61" s="8" t="s">
        <v>29</v>
      </c>
      <c r="H61" s="8" t="s">
        <v>29</v>
      </c>
      <c r="I61" s="12">
        <v>-204.7</v>
      </c>
      <c r="J61" s="3"/>
      <c r="K61" s="3"/>
      <c r="L61" s="34" t="s">
        <v>49</v>
      </c>
      <c r="M61" s="92"/>
      <c r="N61" s="92"/>
    </row>
    <row r="62" spans="1:14" ht="18.75" x14ac:dyDescent="0.25">
      <c r="A62" s="108"/>
      <c r="B62" s="109"/>
      <c r="C62" s="50" t="s">
        <v>33</v>
      </c>
      <c r="D62" s="2"/>
      <c r="E62" s="2"/>
      <c r="F62" s="2"/>
      <c r="G62" s="2"/>
      <c r="H62" s="2"/>
      <c r="I62" s="3">
        <f>SUM(I61:I61)</f>
        <v>-204.7</v>
      </c>
      <c r="J62" s="3">
        <f t="shared" ref="J62" si="6">SUM(J61:J61)</f>
        <v>0</v>
      </c>
      <c r="K62" s="3">
        <f t="shared" ref="K62" si="7">SUM(K61:K61)</f>
        <v>0</v>
      </c>
      <c r="L62" s="21"/>
      <c r="M62" s="93"/>
      <c r="N62" s="93"/>
    </row>
    <row r="63" spans="1:14" ht="18.75" x14ac:dyDescent="0.25">
      <c r="A63" s="83"/>
      <c r="B63" s="55"/>
      <c r="C63" s="47"/>
      <c r="D63" s="2"/>
      <c r="E63" s="2"/>
      <c r="F63" s="2"/>
      <c r="G63" s="2"/>
      <c r="H63" s="2"/>
      <c r="I63" s="3"/>
      <c r="J63" s="3"/>
      <c r="K63" s="3"/>
      <c r="L63" s="21"/>
      <c r="M63" s="83"/>
      <c r="N63" s="83"/>
    </row>
    <row r="64" spans="1:14" ht="18.75" x14ac:dyDescent="0.25">
      <c r="A64" s="108">
        <v>15</v>
      </c>
      <c r="B64" s="109" t="s">
        <v>239</v>
      </c>
      <c r="C64" s="42" t="s">
        <v>41</v>
      </c>
      <c r="D64" s="8" t="s">
        <v>40</v>
      </c>
      <c r="E64" s="8" t="s">
        <v>42</v>
      </c>
      <c r="F64" s="8" t="s">
        <v>46</v>
      </c>
      <c r="G64" s="8" t="s">
        <v>29</v>
      </c>
      <c r="H64" s="8" t="s">
        <v>29</v>
      </c>
      <c r="I64" s="12">
        <v>-204.7</v>
      </c>
      <c r="J64" s="3"/>
      <c r="K64" s="3"/>
      <c r="L64" s="34" t="s">
        <v>49</v>
      </c>
      <c r="M64" s="92"/>
      <c r="N64" s="92"/>
    </row>
    <row r="65" spans="1:14" ht="18.75" x14ac:dyDescent="0.25">
      <c r="A65" s="108"/>
      <c r="B65" s="109"/>
      <c r="C65" s="50" t="s">
        <v>33</v>
      </c>
      <c r="D65" s="2"/>
      <c r="E65" s="2"/>
      <c r="F65" s="2"/>
      <c r="G65" s="2"/>
      <c r="H65" s="2"/>
      <c r="I65" s="3">
        <f>SUM(I64:I64)</f>
        <v>-204.7</v>
      </c>
      <c r="J65" s="3">
        <f t="shared" ref="J65:K65" si="8">SUM(J64:J64)</f>
        <v>0</v>
      </c>
      <c r="K65" s="3">
        <f t="shared" si="8"/>
        <v>0</v>
      </c>
      <c r="L65" s="21"/>
      <c r="M65" s="93"/>
      <c r="N65" s="93"/>
    </row>
    <row r="66" spans="1:14" ht="18.75" x14ac:dyDescent="0.25">
      <c r="A66" s="83"/>
      <c r="B66" s="55"/>
      <c r="C66" s="47"/>
      <c r="D66" s="2"/>
      <c r="E66" s="2"/>
      <c r="F66" s="2"/>
      <c r="G66" s="2"/>
      <c r="H66" s="2"/>
      <c r="I66" s="3"/>
      <c r="J66" s="3"/>
      <c r="K66" s="3"/>
      <c r="L66" s="21"/>
      <c r="M66" s="83"/>
      <c r="N66" s="83"/>
    </row>
    <row r="67" spans="1:14" ht="18.75" x14ac:dyDescent="0.25">
      <c r="A67" s="92">
        <v>16</v>
      </c>
      <c r="B67" s="100" t="s">
        <v>204</v>
      </c>
      <c r="C67" s="46" t="s">
        <v>41</v>
      </c>
      <c r="D67" s="8" t="s">
        <v>40</v>
      </c>
      <c r="E67" s="8" t="s">
        <v>42</v>
      </c>
      <c r="F67" s="8" t="s">
        <v>46</v>
      </c>
      <c r="G67" s="8" t="s">
        <v>29</v>
      </c>
      <c r="H67" s="8" t="s">
        <v>29</v>
      </c>
      <c r="I67" s="9">
        <v>-75.2</v>
      </c>
      <c r="J67" s="9"/>
      <c r="K67" s="9"/>
      <c r="L67" s="34" t="s">
        <v>49</v>
      </c>
      <c r="M67" s="92"/>
      <c r="N67" s="92"/>
    </row>
    <row r="68" spans="1:14" ht="18.75" x14ac:dyDescent="0.25">
      <c r="A68" s="93"/>
      <c r="B68" s="102"/>
      <c r="C68" s="42" t="s">
        <v>33</v>
      </c>
      <c r="D68" s="2"/>
      <c r="E68" s="2"/>
      <c r="F68" s="2"/>
      <c r="G68" s="2"/>
      <c r="H68" s="2"/>
      <c r="I68" s="3">
        <f>SUM(I67:I67)</f>
        <v>-75.2</v>
      </c>
      <c r="J68" s="3">
        <f>SUM(J67:J67)</f>
        <v>0</v>
      </c>
      <c r="K68" s="3">
        <f>SUM(K67:K67)</f>
        <v>0</v>
      </c>
      <c r="L68" s="45"/>
      <c r="M68" s="93"/>
      <c r="N68" s="93"/>
    </row>
    <row r="69" spans="1:14" ht="18.75" x14ac:dyDescent="0.25">
      <c r="A69" s="80"/>
      <c r="B69" s="54"/>
      <c r="C69" s="42"/>
      <c r="D69" s="2"/>
      <c r="E69" s="2"/>
      <c r="F69" s="2"/>
      <c r="G69" s="2"/>
      <c r="H69" s="2"/>
      <c r="I69" s="3"/>
      <c r="J69" s="3"/>
      <c r="K69" s="3"/>
      <c r="L69" s="45"/>
      <c r="M69" s="80"/>
      <c r="N69" s="80"/>
    </row>
    <row r="70" spans="1:14" ht="94.5" x14ac:dyDescent="0.25">
      <c r="A70" s="92">
        <v>17</v>
      </c>
      <c r="B70" s="100" t="s">
        <v>277</v>
      </c>
      <c r="C70" s="46" t="s">
        <v>276</v>
      </c>
      <c r="D70" s="8" t="s">
        <v>40</v>
      </c>
      <c r="E70" s="8" t="s">
        <v>18</v>
      </c>
      <c r="F70" s="8" t="s">
        <v>56</v>
      </c>
      <c r="G70" s="8" t="s">
        <v>86</v>
      </c>
      <c r="H70" s="8" t="s">
        <v>302</v>
      </c>
      <c r="I70" s="9">
        <v>400</v>
      </c>
      <c r="J70" s="9"/>
      <c r="K70" s="9"/>
      <c r="L70" s="45" t="s">
        <v>278</v>
      </c>
      <c r="M70" s="92" t="s">
        <v>327</v>
      </c>
      <c r="N70" s="92">
        <v>4</v>
      </c>
    </row>
    <row r="71" spans="1:14" ht="18.75" x14ac:dyDescent="0.25">
      <c r="A71" s="93"/>
      <c r="B71" s="102"/>
      <c r="C71" s="42" t="s">
        <v>33</v>
      </c>
      <c r="D71" s="2"/>
      <c r="E71" s="2"/>
      <c r="F71" s="8"/>
      <c r="G71" s="2"/>
      <c r="H71" s="2"/>
      <c r="I71" s="3">
        <f>SUM(I70:I70)</f>
        <v>400</v>
      </c>
      <c r="J71" s="3">
        <f>SUM(J70:J70)</f>
        <v>0</v>
      </c>
      <c r="K71" s="3">
        <f>SUM(K70:K70)</f>
        <v>0</v>
      </c>
      <c r="L71" s="45"/>
      <c r="M71" s="93"/>
      <c r="N71" s="93"/>
    </row>
    <row r="72" spans="1:14" ht="18.75" x14ac:dyDescent="0.25">
      <c r="A72" s="80"/>
      <c r="B72" s="54"/>
      <c r="C72" s="46"/>
      <c r="D72" s="2"/>
      <c r="E72" s="2"/>
      <c r="F72" s="8"/>
      <c r="G72" s="2"/>
      <c r="H72" s="2"/>
      <c r="I72" s="3"/>
      <c r="J72" s="3"/>
      <c r="K72" s="3"/>
      <c r="L72" s="45"/>
      <c r="M72" s="80"/>
      <c r="N72" s="80"/>
    </row>
    <row r="73" spans="1:14" ht="37.5" x14ac:dyDescent="0.25">
      <c r="A73" s="92">
        <v>18</v>
      </c>
      <c r="B73" s="100" t="s">
        <v>217</v>
      </c>
      <c r="C73" s="100" t="s">
        <v>48</v>
      </c>
      <c r="D73" s="8" t="s">
        <v>40</v>
      </c>
      <c r="E73" s="8" t="s">
        <v>18</v>
      </c>
      <c r="F73" s="8" t="s">
        <v>56</v>
      </c>
      <c r="G73" s="8" t="s">
        <v>27</v>
      </c>
      <c r="H73" s="89" t="s">
        <v>300</v>
      </c>
      <c r="I73" s="9">
        <f>30.7+246.9</f>
        <v>277.60000000000002</v>
      </c>
      <c r="J73" s="9"/>
      <c r="K73" s="9"/>
      <c r="L73" s="103" t="s">
        <v>58</v>
      </c>
      <c r="M73" s="92" t="s">
        <v>328</v>
      </c>
      <c r="N73" s="92">
        <v>936</v>
      </c>
    </row>
    <row r="74" spans="1:14" ht="18.75" x14ac:dyDescent="0.25">
      <c r="A74" s="94"/>
      <c r="B74" s="101"/>
      <c r="C74" s="101"/>
      <c r="D74" s="8" t="s">
        <v>40</v>
      </c>
      <c r="E74" s="8" t="s">
        <v>18</v>
      </c>
      <c r="F74" s="8" t="s">
        <v>56</v>
      </c>
      <c r="G74" s="8" t="s">
        <v>57</v>
      </c>
      <c r="H74" s="8" t="s">
        <v>303</v>
      </c>
      <c r="I74" s="9">
        <v>1237.2</v>
      </c>
      <c r="J74" s="9"/>
      <c r="K74" s="9"/>
      <c r="L74" s="110"/>
      <c r="M74" s="94"/>
      <c r="N74" s="94"/>
    </row>
    <row r="75" spans="1:14" ht="18.75" x14ac:dyDescent="0.25">
      <c r="A75" s="94"/>
      <c r="B75" s="101"/>
      <c r="C75" s="101"/>
      <c r="D75" s="8" t="s">
        <v>40</v>
      </c>
      <c r="E75" s="8" t="s">
        <v>18</v>
      </c>
      <c r="F75" s="8" t="s">
        <v>56</v>
      </c>
      <c r="G75" s="8" t="s">
        <v>147</v>
      </c>
      <c r="H75" s="8" t="s">
        <v>304</v>
      </c>
      <c r="I75" s="9">
        <v>496.4</v>
      </c>
      <c r="J75" s="9"/>
      <c r="K75" s="9"/>
      <c r="L75" s="110"/>
      <c r="M75" s="94"/>
      <c r="N75" s="94"/>
    </row>
    <row r="76" spans="1:14" ht="18.75" x14ac:dyDescent="0.25">
      <c r="A76" s="94"/>
      <c r="B76" s="101"/>
      <c r="C76" s="102"/>
      <c r="D76" s="8" t="s">
        <v>40</v>
      </c>
      <c r="E76" s="8" t="s">
        <v>63</v>
      </c>
      <c r="F76" s="8" t="s">
        <v>56</v>
      </c>
      <c r="G76" s="8" t="s">
        <v>27</v>
      </c>
      <c r="H76" s="8" t="s">
        <v>294</v>
      </c>
      <c r="I76" s="9">
        <v>31.7</v>
      </c>
      <c r="J76" s="9"/>
      <c r="K76" s="9"/>
      <c r="L76" s="104"/>
      <c r="M76" s="94"/>
      <c r="N76" s="94"/>
    </row>
    <row r="77" spans="1:14" ht="18.75" x14ac:dyDescent="0.25">
      <c r="A77" s="93"/>
      <c r="B77" s="102"/>
      <c r="C77" s="42" t="s">
        <v>33</v>
      </c>
      <c r="D77" s="2"/>
      <c r="E77" s="2"/>
      <c r="F77" s="2"/>
      <c r="G77" s="2"/>
      <c r="H77" s="2"/>
      <c r="I77" s="3">
        <f>SUM(I73:I76)</f>
        <v>2042.9</v>
      </c>
      <c r="J77" s="3">
        <f t="shared" ref="J77:K77" si="9">SUM(J73:J76)</f>
        <v>0</v>
      </c>
      <c r="K77" s="3">
        <f t="shared" si="9"/>
        <v>0</v>
      </c>
      <c r="L77" s="45"/>
      <c r="M77" s="93"/>
      <c r="N77" s="93"/>
    </row>
    <row r="78" spans="1:14" ht="18.75" x14ac:dyDescent="0.25">
      <c r="A78" s="80"/>
      <c r="B78" s="54"/>
      <c r="C78" s="42"/>
      <c r="D78" s="2"/>
      <c r="E78" s="2"/>
      <c r="F78" s="2"/>
      <c r="G78" s="2"/>
      <c r="H78" s="2"/>
      <c r="I78" s="3"/>
      <c r="J78" s="3"/>
      <c r="K78" s="3"/>
      <c r="L78" s="45"/>
      <c r="M78" s="80"/>
      <c r="N78" s="80"/>
    </row>
    <row r="79" spans="1:14" ht="18.75" x14ac:dyDescent="0.25">
      <c r="A79" s="92">
        <v>19</v>
      </c>
      <c r="B79" s="100" t="s">
        <v>155</v>
      </c>
      <c r="C79" s="46" t="s">
        <v>48</v>
      </c>
      <c r="D79" s="8" t="s">
        <v>40</v>
      </c>
      <c r="E79" s="8" t="s">
        <v>18</v>
      </c>
      <c r="F79" s="8" t="s">
        <v>56</v>
      </c>
      <c r="G79" s="8" t="s">
        <v>147</v>
      </c>
      <c r="H79" s="8" t="s">
        <v>305</v>
      </c>
      <c r="I79" s="9">
        <v>50</v>
      </c>
      <c r="J79" s="9"/>
      <c r="K79" s="9"/>
      <c r="L79" s="45" t="s">
        <v>58</v>
      </c>
      <c r="M79" s="92" t="s">
        <v>329</v>
      </c>
      <c r="N79" s="92">
        <v>29</v>
      </c>
    </row>
    <row r="80" spans="1:14" ht="18.75" x14ac:dyDescent="0.25">
      <c r="A80" s="93"/>
      <c r="B80" s="102"/>
      <c r="C80" s="42" t="s">
        <v>33</v>
      </c>
      <c r="D80" s="2"/>
      <c r="E80" s="2"/>
      <c r="F80" s="8"/>
      <c r="G80" s="2"/>
      <c r="H80" s="2"/>
      <c r="I80" s="3">
        <f>SUM(I79:I79)</f>
        <v>50</v>
      </c>
      <c r="J80" s="3">
        <f>SUM(J79:J79)</f>
        <v>0</v>
      </c>
      <c r="K80" s="3">
        <f>SUM(K79:K79)</f>
        <v>0</v>
      </c>
      <c r="L80" s="45"/>
      <c r="M80" s="93"/>
      <c r="N80" s="93"/>
    </row>
    <row r="81" spans="1:14" ht="18.75" x14ac:dyDescent="0.25">
      <c r="A81" s="80"/>
      <c r="B81" s="54"/>
      <c r="C81" s="46"/>
      <c r="D81" s="2"/>
      <c r="E81" s="2"/>
      <c r="F81" s="8"/>
      <c r="G81" s="2"/>
      <c r="H81" s="2"/>
      <c r="I81" s="3"/>
      <c r="J81" s="3"/>
      <c r="K81" s="3"/>
      <c r="L81" s="45"/>
      <c r="M81" s="80"/>
      <c r="N81" s="80"/>
    </row>
    <row r="82" spans="1:14" s="69" customFormat="1" ht="63" x14ac:dyDescent="0.25">
      <c r="A82" s="95">
        <v>20</v>
      </c>
      <c r="B82" s="100" t="s">
        <v>200</v>
      </c>
      <c r="C82" s="46" t="s">
        <v>48</v>
      </c>
      <c r="D82" s="65" t="s">
        <v>40</v>
      </c>
      <c r="E82" s="65" t="s">
        <v>201</v>
      </c>
      <c r="F82" s="65" t="s">
        <v>202</v>
      </c>
      <c r="G82" s="65" t="s">
        <v>27</v>
      </c>
      <c r="H82" s="8" t="s">
        <v>294</v>
      </c>
      <c r="I82" s="61">
        <v>599</v>
      </c>
      <c r="J82" s="61"/>
      <c r="K82" s="61"/>
      <c r="L82" s="72" t="s">
        <v>203</v>
      </c>
      <c r="M82" s="95" t="s">
        <v>330</v>
      </c>
      <c r="N82" s="95">
        <v>6</v>
      </c>
    </row>
    <row r="83" spans="1:14" s="69" customFormat="1" ht="18.75" x14ac:dyDescent="0.25">
      <c r="A83" s="97"/>
      <c r="B83" s="102"/>
      <c r="C83" s="73" t="s">
        <v>33</v>
      </c>
      <c r="D83" s="70"/>
      <c r="E83" s="70"/>
      <c r="F83" s="70"/>
      <c r="G83" s="70"/>
      <c r="H83" s="2"/>
      <c r="I83" s="67">
        <f>SUM(I82:I82)</f>
        <v>599</v>
      </c>
      <c r="J83" s="67">
        <f>SUM(J82:J82)</f>
        <v>0</v>
      </c>
      <c r="K83" s="67">
        <f>SUM(K82:K82)</f>
        <v>0</v>
      </c>
      <c r="L83" s="72"/>
      <c r="M83" s="97"/>
      <c r="N83" s="97"/>
    </row>
    <row r="84" spans="1:14" ht="18.75" x14ac:dyDescent="0.25">
      <c r="A84" s="81"/>
      <c r="B84" s="74"/>
      <c r="C84" s="42"/>
      <c r="D84" s="2"/>
      <c r="E84" s="2"/>
      <c r="F84" s="2"/>
      <c r="G84" s="2"/>
      <c r="H84" s="2"/>
      <c r="I84" s="3"/>
      <c r="J84" s="3"/>
      <c r="K84" s="3"/>
      <c r="L84" s="45"/>
      <c r="M84" s="81"/>
      <c r="N84" s="81"/>
    </row>
    <row r="85" spans="1:14" s="69" customFormat="1" ht="110.25" x14ac:dyDescent="0.25">
      <c r="A85" s="95">
        <v>21</v>
      </c>
      <c r="B85" s="100" t="s">
        <v>219</v>
      </c>
      <c r="C85" s="46" t="s">
        <v>48</v>
      </c>
      <c r="D85" s="65" t="s">
        <v>40</v>
      </c>
      <c r="E85" s="65" t="s">
        <v>82</v>
      </c>
      <c r="F85" s="65" t="s">
        <v>113</v>
      </c>
      <c r="G85" s="65" t="s">
        <v>86</v>
      </c>
      <c r="H85" s="8" t="s">
        <v>302</v>
      </c>
      <c r="I85" s="61"/>
      <c r="J85" s="61">
        <v>-8082.8</v>
      </c>
      <c r="K85" s="61">
        <v>-7082.1</v>
      </c>
      <c r="L85" s="72" t="s">
        <v>220</v>
      </c>
      <c r="M85" s="95" t="s">
        <v>331</v>
      </c>
      <c r="N85" s="95">
        <v>1</v>
      </c>
    </row>
    <row r="86" spans="1:14" s="69" customFormat="1" ht="18.75" x14ac:dyDescent="0.25">
      <c r="A86" s="97"/>
      <c r="B86" s="102"/>
      <c r="C86" s="73" t="s">
        <v>33</v>
      </c>
      <c r="D86" s="70"/>
      <c r="E86" s="70"/>
      <c r="F86" s="70"/>
      <c r="G86" s="70"/>
      <c r="H86" s="2"/>
      <c r="I86" s="67">
        <f>SUM(I85:I85)</f>
        <v>0</v>
      </c>
      <c r="J86" s="67">
        <f>SUM(J85:J85)</f>
        <v>-8082.8</v>
      </c>
      <c r="K86" s="67">
        <f>SUM(K85:K85)</f>
        <v>-7082.1</v>
      </c>
      <c r="L86" s="72"/>
      <c r="M86" s="97"/>
      <c r="N86" s="97"/>
    </row>
    <row r="87" spans="1:14" ht="18.75" x14ac:dyDescent="0.25">
      <c r="A87" s="81"/>
      <c r="B87" s="74"/>
      <c r="C87" s="42"/>
      <c r="D87" s="2"/>
      <c r="E87" s="2"/>
      <c r="F87" s="2"/>
      <c r="G87" s="2"/>
      <c r="H87" s="2"/>
      <c r="I87" s="3"/>
      <c r="J87" s="3"/>
      <c r="K87" s="3"/>
      <c r="L87" s="45"/>
      <c r="M87" s="81"/>
      <c r="N87" s="81"/>
    </row>
    <row r="88" spans="1:14" ht="65.25" customHeight="1" x14ac:dyDescent="0.25">
      <c r="A88" s="92">
        <v>22</v>
      </c>
      <c r="B88" s="100" t="s">
        <v>241</v>
      </c>
      <c r="C88" s="46" t="s">
        <v>136</v>
      </c>
      <c r="D88" s="8" t="s">
        <v>40</v>
      </c>
      <c r="E88" s="8" t="s">
        <v>137</v>
      </c>
      <c r="F88" s="8" t="s">
        <v>138</v>
      </c>
      <c r="G88" s="8" t="s">
        <v>30</v>
      </c>
      <c r="H88" s="8" t="s">
        <v>314</v>
      </c>
      <c r="I88" s="61">
        <v>2205.1</v>
      </c>
      <c r="J88" s="9">
        <v>-378.9</v>
      </c>
      <c r="K88" s="9">
        <v>-378.9</v>
      </c>
      <c r="L88" s="34" t="s">
        <v>184</v>
      </c>
      <c r="M88" s="92" t="s">
        <v>332</v>
      </c>
      <c r="N88" s="92">
        <v>10</v>
      </c>
    </row>
    <row r="89" spans="1:14" ht="18.75" x14ac:dyDescent="0.25">
      <c r="A89" s="93"/>
      <c r="B89" s="102"/>
      <c r="C89" s="42" t="s">
        <v>33</v>
      </c>
      <c r="D89" s="2"/>
      <c r="E89" s="2"/>
      <c r="F89" s="2"/>
      <c r="G89" s="2"/>
      <c r="H89" s="2"/>
      <c r="I89" s="3">
        <f>SUM(I88:I88)</f>
        <v>2205.1</v>
      </c>
      <c r="J89" s="3">
        <f>SUM(J88:J88)</f>
        <v>-378.9</v>
      </c>
      <c r="K89" s="3">
        <f>SUM(K88:K88)</f>
        <v>-378.9</v>
      </c>
      <c r="L89" s="45"/>
      <c r="M89" s="93"/>
      <c r="N89" s="93"/>
    </row>
    <row r="90" spans="1:14" ht="18.75" x14ac:dyDescent="0.25">
      <c r="A90" s="80"/>
      <c r="B90" s="54"/>
      <c r="C90" s="46"/>
      <c r="D90" s="2"/>
      <c r="E90" s="2"/>
      <c r="F90" s="2"/>
      <c r="G90" s="2"/>
      <c r="H90" s="2"/>
      <c r="I90" s="3"/>
      <c r="J90" s="3"/>
      <c r="K90" s="3"/>
      <c r="L90" s="45"/>
      <c r="M90" s="80"/>
      <c r="N90" s="80"/>
    </row>
    <row r="91" spans="1:14" ht="18.75" x14ac:dyDescent="0.25">
      <c r="A91" s="92">
        <v>23</v>
      </c>
      <c r="B91" s="100" t="s">
        <v>139</v>
      </c>
      <c r="C91" s="46" t="s">
        <v>136</v>
      </c>
      <c r="D91" s="8" t="s">
        <v>40</v>
      </c>
      <c r="E91" s="8" t="s">
        <v>137</v>
      </c>
      <c r="F91" s="8" t="s">
        <v>138</v>
      </c>
      <c r="G91" s="8" t="s">
        <v>30</v>
      </c>
      <c r="H91" s="8" t="s">
        <v>314</v>
      </c>
      <c r="I91" s="9">
        <v>7636.3</v>
      </c>
      <c r="J91" s="9"/>
      <c r="K91" s="9"/>
      <c r="L91" s="34" t="s">
        <v>221</v>
      </c>
      <c r="M91" s="92" t="s">
        <v>333</v>
      </c>
      <c r="N91" s="92">
        <v>3</v>
      </c>
    </row>
    <row r="92" spans="1:14" ht="18.75" x14ac:dyDescent="0.25">
      <c r="A92" s="93"/>
      <c r="B92" s="102"/>
      <c r="C92" s="42" t="s">
        <v>33</v>
      </c>
      <c r="D92" s="2"/>
      <c r="E92" s="2"/>
      <c r="F92" s="2"/>
      <c r="G92" s="2"/>
      <c r="H92" s="2"/>
      <c r="I92" s="3">
        <f>SUM(I91:I91)</f>
        <v>7636.3</v>
      </c>
      <c r="J92" s="3">
        <f>SUM(J91:J91)</f>
        <v>0</v>
      </c>
      <c r="K92" s="3">
        <f>SUM(K91:K91)</f>
        <v>0</v>
      </c>
      <c r="L92" s="45"/>
      <c r="M92" s="93"/>
      <c r="N92" s="93"/>
    </row>
    <row r="93" spans="1:14" ht="18.75" x14ac:dyDescent="0.25">
      <c r="A93" s="84"/>
      <c r="B93" s="42"/>
      <c r="C93" s="47"/>
      <c r="D93" s="2"/>
      <c r="E93" s="2"/>
      <c r="F93" s="2"/>
      <c r="G93" s="2"/>
      <c r="H93" s="2"/>
      <c r="I93" s="3"/>
      <c r="J93" s="3"/>
      <c r="K93" s="3"/>
      <c r="L93" s="45"/>
      <c r="M93" s="84"/>
      <c r="N93" s="84"/>
    </row>
    <row r="94" spans="1:14" ht="31.5" x14ac:dyDescent="0.25">
      <c r="A94" s="92">
        <v>24</v>
      </c>
      <c r="B94" s="100" t="s">
        <v>256</v>
      </c>
      <c r="C94" s="46" t="s">
        <v>48</v>
      </c>
      <c r="D94" s="8" t="s">
        <v>40</v>
      </c>
      <c r="E94" s="8" t="s">
        <v>153</v>
      </c>
      <c r="F94" s="8" t="s">
        <v>257</v>
      </c>
      <c r="G94" s="8" t="s">
        <v>27</v>
      </c>
      <c r="H94" s="8" t="s">
        <v>294</v>
      </c>
      <c r="I94" s="9">
        <v>118.4</v>
      </c>
      <c r="J94" s="9"/>
      <c r="K94" s="9"/>
      <c r="L94" s="34" t="s">
        <v>258</v>
      </c>
      <c r="M94" s="92" t="s">
        <v>334</v>
      </c>
      <c r="N94" s="92">
        <v>13</v>
      </c>
    </row>
    <row r="95" spans="1:14" ht="18.75" x14ac:dyDescent="0.25">
      <c r="A95" s="93"/>
      <c r="B95" s="102"/>
      <c r="C95" s="42" t="s">
        <v>33</v>
      </c>
      <c r="D95" s="2"/>
      <c r="E95" s="2"/>
      <c r="F95" s="2"/>
      <c r="G95" s="2"/>
      <c r="H95" s="2"/>
      <c r="I95" s="3">
        <f>SUM(I94:I94)</f>
        <v>118.4</v>
      </c>
      <c r="J95" s="3">
        <f>SUM(J94:J94)</f>
        <v>0</v>
      </c>
      <c r="K95" s="3">
        <f>SUM(K94:K94)</f>
        <v>0</v>
      </c>
      <c r="L95" s="45"/>
      <c r="M95" s="93"/>
      <c r="N95" s="93"/>
    </row>
    <row r="96" spans="1:14" ht="18.75" x14ac:dyDescent="0.3">
      <c r="A96" s="75"/>
      <c r="B96" s="42"/>
      <c r="C96" s="47"/>
      <c r="D96" s="2"/>
      <c r="E96" s="2"/>
      <c r="F96" s="2"/>
      <c r="G96" s="2"/>
      <c r="H96" s="2"/>
      <c r="I96" s="3"/>
      <c r="J96" s="3"/>
      <c r="K96" s="3"/>
      <c r="L96" s="45"/>
      <c r="M96" s="84"/>
      <c r="N96" s="84"/>
    </row>
    <row r="97" spans="1:14" ht="18.75" x14ac:dyDescent="0.3">
      <c r="A97" s="30" t="s">
        <v>11</v>
      </c>
      <c r="B97" s="33"/>
      <c r="C97" s="42"/>
      <c r="D97" s="8"/>
      <c r="E97" s="8"/>
      <c r="F97" s="8"/>
      <c r="G97" s="8"/>
      <c r="H97" s="8"/>
      <c r="I97" s="13">
        <f>SUMIF($C$32:$C$96,"Итого",I32:I96)</f>
        <v>-17991.599999999999</v>
      </c>
      <c r="J97" s="13">
        <f>SUMIF($C$32:$C$96,"Итого",J32:J96)</f>
        <v>-8461.7000000000007</v>
      </c>
      <c r="K97" s="13">
        <f>SUMIF($C$32:$C$96,"Итого",K32:K96)</f>
        <v>-7461</v>
      </c>
      <c r="L97" s="21"/>
      <c r="M97" s="81"/>
      <c r="N97" s="81"/>
    </row>
    <row r="98" spans="1:14" ht="18.75" x14ac:dyDescent="0.3">
      <c r="A98" s="30"/>
      <c r="B98" s="33"/>
      <c r="C98" s="42"/>
      <c r="D98" s="8"/>
      <c r="E98" s="8"/>
      <c r="F98" s="8"/>
      <c r="G98" s="8"/>
      <c r="H98" s="8"/>
      <c r="I98" s="13"/>
      <c r="J98" s="13"/>
      <c r="K98" s="13"/>
      <c r="L98" s="21"/>
      <c r="M98" s="81"/>
      <c r="N98" s="81"/>
    </row>
    <row r="99" spans="1:14" ht="18.75" x14ac:dyDescent="0.3">
      <c r="A99" s="30" t="s">
        <v>37</v>
      </c>
      <c r="B99" s="33"/>
      <c r="C99" s="42"/>
      <c r="D99" s="8"/>
      <c r="E99" s="8"/>
      <c r="F99" s="8"/>
      <c r="G99" s="8"/>
      <c r="H99" s="8"/>
      <c r="I99" s="12"/>
      <c r="J99" s="12"/>
      <c r="K99" s="12"/>
      <c r="L99" s="21"/>
      <c r="M99" s="81"/>
      <c r="N99" s="81"/>
    </row>
    <row r="100" spans="1:14" ht="18.75" x14ac:dyDescent="0.3">
      <c r="A100" s="30"/>
      <c r="B100" s="33"/>
      <c r="C100" s="42"/>
      <c r="D100" s="8"/>
      <c r="E100" s="8"/>
      <c r="F100" s="8"/>
      <c r="G100" s="8"/>
      <c r="H100" s="8"/>
      <c r="I100" s="12"/>
      <c r="J100" s="12"/>
      <c r="K100" s="12"/>
      <c r="L100" s="21"/>
      <c r="M100" s="81"/>
      <c r="N100" s="81"/>
    </row>
    <row r="101" spans="1:14" ht="18.75" x14ac:dyDescent="0.25">
      <c r="A101" s="92">
        <v>25</v>
      </c>
      <c r="B101" s="100" t="s">
        <v>149</v>
      </c>
      <c r="C101" s="100" t="s">
        <v>150</v>
      </c>
      <c r="D101" s="8" t="s">
        <v>80</v>
      </c>
      <c r="E101" s="8" t="s">
        <v>31</v>
      </c>
      <c r="F101" s="8" t="s">
        <v>151</v>
      </c>
      <c r="G101" s="8" t="s">
        <v>26</v>
      </c>
      <c r="H101" s="8" t="s">
        <v>315</v>
      </c>
      <c r="I101" s="12">
        <v>23.2</v>
      </c>
      <c r="J101" s="12"/>
      <c r="K101" s="12"/>
      <c r="L101" s="34" t="s">
        <v>152</v>
      </c>
      <c r="M101" s="92" t="s">
        <v>335</v>
      </c>
      <c r="N101" s="92">
        <v>67</v>
      </c>
    </row>
    <row r="102" spans="1:14" ht="31.5" x14ac:dyDescent="0.25">
      <c r="A102" s="94"/>
      <c r="B102" s="101"/>
      <c r="C102" s="101"/>
      <c r="D102" s="8" t="s">
        <v>80</v>
      </c>
      <c r="E102" s="8" t="s">
        <v>31</v>
      </c>
      <c r="F102" s="8" t="s">
        <v>151</v>
      </c>
      <c r="G102" s="8" t="s">
        <v>27</v>
      </c>
      <c r="H102" s="8" t="s">
        <v>294</v>
      </c>
      <c r="I102" s="12">
        <f>0.3+7.4+0.7+15.1</f>
        <v>23.5</v>
      </c>
      <c r="J102" s="12"/>
      <c r="K102" s="12"/>
      <c r="L102" s="34" t="s">
        <v>229</v>
      </c>
      <c r="M102" s="94"/>
      <c r="N102" s="94"/>
    </row>
    <row r="103" spans="1:14" ht="18.75" x14ac:dyDescent="0.25">
      <c r="A103" s="94"/>
      <c r="B103" s="101"/>
      <c r="C103" s="101"/>
      <c r="D103" s="8" t="s">
        <v>80</v>
      </c>
      <c r="E103" s="8" t="s">
        <v>31</v>
      </c>
      <c r="F103" s="8" t="s">
        <v>151</v>
      </c>
      <c r="G103" s="8" t="s">
        <v>27</v>
      </c>
      <c r="H103" s="8" t="s">
        <v>294</v>
      </c>
      <c r="I103" s="12">
        <v>-54.1</v>
      </c>
      <c r="J103" s="12"/>
      <c r="K103" s="12"/>
      <c r="L103" s="34" t="s">
        <v>230</v>
      </c>
      <c r="M103" s="94"/>
      <c r="N103" s="94"/>
    </row>
    <row r="104" spans="1:14" ht="18.75" x14ac:dyDescent="0.25">
      <c r="A104" s="94"/>
      <c r="B104" s="101"/>
      <c r="C104" s="101"/>
      <c r="D104" s="8" t="s">
        <v>80</v>
      </c>
      <c r="E104" s="8" t="s">
        <v>153</v>
      </c>
      <c r="F104" s="8" t="s">
        <v>151</v>
      </c>
      <c r="G104" s="8" t="s">
        <v>27</v>
      </c>
      <c r="H104" s="8" t="s">
        <v>294</v>
      </c>
      <c r="I104" s="12">
        <v>7.4</v>
      </c>
      <c r="J104" s="12"/>
      <c r="K104" s="12"/>
      <c r="L104" s="34" t="s">
        <v>154</v>
      </c>
      <c r="M104" s="94"/>
      <c r="N104" s="94"/>
    </row>
    <row r="105" spans="1:14" ht="18.75" x14ac:dyDescent="0.25">
      <c r="A105" s="93"/>
      <c r="B105" s="102"/>
      <c r="C105" s="42" t="s">
        <v>33</v>
      </c>
      <c r="D105" s="2"/>
      <c r="E105" s="2"/>
      <c r="F105" s="2"/>
      <c r="G105" s="2"/>
      <c r="H105" s="2"/>
      <c r="I105" s="3">
        <f>SUM(I101:I104)</f>
        <v>0</v>
      </c>
      <c r="J105" s="3">
        <f>SUM(J101:J104)</f>
        <v>0</v>
      </c>
      <c r="K105" s="3">
        <f>SUM(K101:K104)</f>
        <v>0</v>
      </c>
      <c r="L105" s="33"/>
      <c r="M105" s="93"/>
      <c r="N105" s="93"/>
    </row>
    <row r="106" spans="1:14" ht="18.75" x14ac:dyDescent="0.3">
      <c r="A106" s="4"/>
      <c r="B106" s="42"/>
      <c r="C106" s="42"/>
      <c r="D106" s="2"/>
      <c r="E106" s="2"/>
      <c r="F106" s="2"/>
      <c r="G106" s="2"/>
      <c r="H106" s="2"/>
      <c r="I106" s="3"/>
      <c r="J106" s="3"/>
      <c r="K106" s="3"/>
      <c r="L106" s="33"/>
      <c r="M106" s="81"/>
      <c r="N106" s="81"/>
    </row>
    <row r="107" spans="1:14" ht="18.75" x14ac:dyDescent="0.3">
      <c r="A107" s="30" t="s">
        <v>38</v>
      </c>
      <c r="B107" s="5"/>
      <c r="C107" s="42"/>
      <c r="D107" s="8"/>
      <c r="E107" s="8"/>
      <c r="F107" s="8"/>
      <c r="G107" s="8"/>
      <c r="H107" s="8"/>
      <c r="I107" s="13">
        <f>SUMIF($C$100:$C$106,"Итого",I100:I106)</f>
        <v>0</v>
      </c>
      <c r="J107" s="13">
        <f>SUMIF($C$100:$C$106,"Итого",J100:J106)</f>
        <v>0</v>
      </c>
      <c r="K107" s="13">
        <f>SUMIF($C$100:$C$106,"Итого",K100:K106)</f>
        <v>0</v>
      </c>
      <c r="L107" s="35"/>
      <c r="M107" s="81"/>
      <c r="N107" s="81"/>
    </row>
    <row r="108" spans="1:14" ht="18.75" x14ac:dyDescent="0.3">
      <c r="A108" s="4"/>
      <c r="B108" s="42"/>
      <c r="C108" s="42"/>
      <c r="D108" s="8"/>
      <c r="E108" s="8"/>
      <c r="F108" s="8"/>
      <c r="G108" s="8"/>
      <c r="H108" s="8"/>
      <c r="I108" s="12"/>
      <c r="J108" s="12"/>
      <c r="K108" s="12"/>
      <c r="L108" s="21"/>
      <c r="M108" s="81"/>
      <c r="N108" s="81"/>
    </row>
    <row r="109" spans="1:14" ht="18.75" x14ac:dyDescent="0.3">
      <c r="A109" s="30" t="s">
        <v>51</v>
      </c>
      <c r="B109" s="33"/>
      <c r="C109" s="42"/>
      <c r="D109" s="8"/>
      <c r="E109" s="8"/>
      <c r="F109" s="8"/>
      <c r="G109" s="8"/>
      <c r="H109" s="8"/>
      <c r="I109" s="12"/>
      <c r="J109" s="12"/>
      <c r="K109" s="12"/>
      <c r="L109" s="21"/>
      <c r="M109" s="81"/>
      <c r="N109" s="81"/>
    </row>
    <row r="110" spans="1:14" ht="18.75" x14ac:dyDescent="0.3">
      <c r="A110" s="30"/>
      <c r="B110" s="33"/>
      <c r="C110" s="42"/>
      <c r="D110" s="8"/>
      <c r="E110" s="8"/>
      <c r="F110" s="8"/>
      <c r="G110" s="8"/>
      <c r="H110" s="8"/>
      <c r="I110" s="12"/>
      <c r="J110" s="12"/>
      <c r="K110" s="12"/>
      <c r="L110" s="21"/>
      <c r="M110" s="81"/>
      <c r="N110" s="81"/>
    </row>
    <row r="111" spans="1:14" s="69" customFormat="1" ht="78.75" x14ac:dyDescent="0.25">
      <c r="A111" s="92">
        <v>26</v>
      </c>
      <c r="B111" s="100"/>
      <c r="C111" s="71" t="s">
        <v>51</v>
      </c>
      <c r="D111" s="65" t="s">
        <v>23</v>
      </c>
      <c r="E111" s="65" t="s">
        <v>18</v>
      </c>
      <c r="F111" s="65" t="s">
        <v>74</v>
      </c>
      <c r="G111" s="65" t="s">
        <v>29</v>
      </c>
      <c r="H111" s="8" t="s">
        <v>29</v>
      </c>
      <c r="I111" s="66"/>
      <c r="J111" s="12">
        <v>-63375.1</v>
      </c>
      <c r="K111" s="12">
        <v>9159.2999999999993</v>
      </c>
      <c r="L111" s="68" t="s">
        <v>75</v>
      </c>
      <c r="M111" s="92"/>
      <c r="N111" s="92"/>
    </row>
    <row r="112" spans="1:14" ht="18.75" x14ac:dyDescent="0.25">
      <c r="A112" s="93"/>
      <c r="B112" s="102"/>
      <c r="C112" s="42" t="s">
        <v>33</v>
      </c>
      <c r="D112" s="2"/>
      <c r="E112" s="2"/>
      <c r="F112" s="2"/>
      <c r="G112" s="2"/>
      <c r="H112" s="2"/>
      <c r="I112" s="3">
        <f>I111</f>
        <v>0</v>
      </c>
      <c r="J112" s="3">
        <f t="shared" ref="J112:K112" si="10">J111</f>
        <v>-63375.1</v>
      </c>
      <c r="K112" s="3">
        <f t="shared" si="10"/>
        <v>9159.2999999999993</v>
      </c>
      <c r="L112" s="33"/>
      <c r="M112" s="93"/>
      <c r="N112" s="93"/>
    </row>
    <row r="113" spans="1:14" ht="18.75" x14ac:dyDescent="0.3">
      <c r="A113" s="4"/>
      <c r="B113" s="42"/>
      <c r="C113" s="42"/>
      <c r="D113" s="2"/>
      <c r="E113" s="2"/>
      <c r="F113" s="2"/>
      <c r="G113" s="2"/>
      <c r="H113" s="2"/>
      <c r="I113" s="3"/>
      <c r="J113" s="3"/>
      <c r="K113" s="3"/>
      <c r="L113" s="33"/>
      <c r="M113" s="81"/>
      <c r="N113" s="81"/>
    </row>
    <row r="114" spans="1:14" ht="18.75" x14ac:dyDescent="0.3">
      <c r="A114" s="30" t="s">
        <v>52</v>
      </c>
      <c r="B114" s="5"/>
      <c r="C114" s="42"/>
      <c r="D114" s="8"/>
      <c r="E114" s="8"/>
      <c r="F114" s="8"/>
      <c r="G114" s="8"/>
      <c r="H114" s="8"/>
      <c r="I114" s="13">
        <f>SUMIF($C$110:$C$113,"Итого",I110:I113)</f>
        <v>0</v>
      </c>
      <c r="J114" s="13">
        <f>SUMIF($C$110:$C$113,"Итого",J110:J113)</f>
        <v>-63375.1</v>
      </c>
      <c r="K114" s="13">
        <f>SUMIF($C$110:$C$113,"Итого",K110:K113)</f>
        <v>9159.2999999999993</v>
      </c>
      <c r="L114" s="35"/>
      <c r="M114" s="81"/>
      <c r="N114" s="81"/>
    </row>
    <row r="115" spans="1:14" ht="18.75" x14ac:dyDescent="0.3">
      <c r="A115" s="4"/>
      <c r="B115" s="42"/>
      <c r="C115" s="42"/>
      <c r="D115" s="8"/>
      <c r="E115" s="8"/>
      <c r="F115" s="8"/>
      <c r="G115" s="8"/>
      <c r="H115" s="8"/>
      <c r="I115" s="12"/>
      <c r="J115" s="12"/>
      <c r="K115" s="12"/>
      <c r="L115" s="21"/>
      <c r="M115" s="81"/>
      <c r="N115" s="81"/>
    </row>
    <row r="116" spans="1:14" ht="18.75" x14ac:dyDescent="0.3">
      <c r="A116" s="30" t="s">
        <v>35</v>
      </c>
      <c r="B116" s="4"/>
      <c r="C116" s="42"/>
      <c r="D116" s="8"/>
      <c r="E116" s="8"/>
      <c r="F116" s="8"/>
      <c r="G116" s="8"/>
      <c r="H116" s="8"/>
      <c r="I116" s="12"/>
      <c r="J116" s="12"/>
      <c r="K116" s="12"/>
      <c r="L116" s="21"/>
      <c r="M116" s="81"/>
      <c r="N116" s="81"/>
    </row>
    <row r="117" spans="1:14" ht="18.75" x14ac:dyDescent="0.25">
      <c r="A117" s="92">
        <v>27</v>
      </c>
      <c r="B117" s="100" t="s">
        <v>157</v>
      </c>
      <c r="C117" s="42" t="s">
        <v>77</v>
      </c>
      <c r="D117" s="8" t="s">
        <v>50</v>
      </c>
      <c r="E117" s="8" t="s">
        <v>114</v>
      </c>
      <c r="F117" s="8" t="s">
        <v>158</v>
      </c>
      <c r="G117" s="8" t="s">
        <v>30</v>
      </c>
      <c r="H117" s="8" t="s">
        <v>314</v>
      </c>
      <c r="I117" s="12">
        <v>1326.1</v>
      </c>
      <c r="J117" s="12"/>
      <c r="K117" s="12"/>
      <c r="L117" s="103" t="s">
        <v>221</v>
      </c>
      <c r="M117" s="92" t="s">
        <v>336</v>
      </c>
      <c r="N117" s="92">
        <v>25</v>
      </c>
    </row>
    <row r="118" spans="1:14" ht="18.75" x14ac:dyDescent="0.25">
      <c r="A118" s="94"/>
      <c r="B118" s="101"/>
      <c r="C118" s="42" t="s">
        <v>222</v>
      </c>
      <c r="D118" s="8" t="s">
        <v>50</v>
      </c>
      <c r="E118" s="8" t="s">
        <v>25</v>
      </c>
      <c r="F118" s="8" t="s">
        <v>158</v>
      </c>
      <c r="G118" s="8" t="s">
        <v>30</v>
      </c>
      <c r="H118" s="8" t="s">
        <v>314</v>
      </c>
      <c r="I118" s="12">
        <v>94.8</v>
      </c>
      <c r="J118" s="12"/>
      <c r="K118" s="12"/>
      <c r="L118" s="110"/>
      <c r="M118" s="94"/>
      <c r="N118" s="94"/>
    </row>
    <row r="119" spans="1:14" ht="18.75" x14ac:dyDescent="0.25">
      <c r="A119" s="94"/>
      <c r="B119" s="101"/>
      <c r="C119" s="42" t="s">
        <v>223</v>
      </c>
      <c r="D119" s="8" t="s">
        <v>50</v>
      </c>
      <c r="E119" s="8" t="s">
        <v>25</v>
      </c>
      <c r="F119" s="8" t="s">
        <v>158</v>
      </c>
      <c r="G119" s="8" t="s">
        <v>30</v>
      </c>
      <c r="H119" s="8" t="s">
        <v>314</v>
      </c>
      <c r="I119" s="12">
        <v>262</v>
      </c>
      <c r="J119" s="12"/>
      <c r="K119" s="12"/>
      <c r="L119" s="110"/>
      <c r="M119" s="94"/>
      <c r="N119" s="94"/>
    </row>
    <row r="120" spans="1:14" ht="37.5" x14ac:dyDescent="0.25">
      <c r="A120" s="94"/>
      <c r="B120" s="101"/>
      <c r="C120" s="74" t="s">
        <v>224</v>
      </c>
      <c r="D120" s="8" t="s">
        <v>50</v>
      </c>
      <c r="E120" s="8" t="s">
        <v>25</v>
      </c>
      <c r="F120" s="8" t="s">
        <v>158</v>
      </c>
      <c r="G120" s="8" t="s">
        <v>30</v>
      </c>
      <c r="H120" s="89" t="s">
        <v>316</v>
      </c>
      <c r="I120" s="12">
        <v>68.400000000000006</v>
      </c>
      <c r="J120" s="12"/>
      <c r="K120" s="12"/>
      <c r="L120" s="104"/>
      <c r="M120" s="94"/>
      <c r="N120" s="94"/>
    </row>
    <row r="121" spans="1:14" ht="18.75" x14ac:dyDescent="0.25">
      <c r="A121" s="93"/>
      <c r="B121" s="102"/>
      <c r="C121" s="42" t="s">
        <v>33</v>
      </c>
      <c r="D121" s="8"/>
      <c r="E121" s="8"/>
      <c r="F121" s="8"/>
      <c r="G121" s="8"/>
      <c r="H121" s="8"/>
      <c r="I121" s="12">
        <f>SUM(I117:I120)</f>
        <v>1751.3</v>
      </c>
      <c r="J121" s="12">
        <f>SUM(J117:J119)</f>
        <v>0</v>
      </c>
      <c r="K121" s="12">
        <f>SUM(K117:K119)</f>
        <v>0</v>
      </c>
      <c r="L121" s="21"/>
      <c r="M121" s="93"/>
      <c r="N121" s="93"/>
    </row>
    <row r="122" spans="1:14" ht="18.75" x14ac:dyDescent="0.25">
      <c r="A122" s="80"/>
      <c r="B122" s="54"/>
      <c r="C122" s="46"/>
      <c r="D122" s="8"/>
      <c r="E122" s="8"/>
      <c r="F122" s="8"/>
      <c r="G122" s="8"/>
      <c r="H122" s="8"/>
      <c r="I122" s="12"/>
      <c r="J122" s="12"/>
      <c r="K122" s="12"/>
      <c r="L122" s="21"/>
      <c r="M122" s="80"/>
      <c r="N122" s="80"/>
    </row>
    <row r="123" spans="1:14" ht="111" customHeight="1" x14ac:dyDescent="0.25">
      <c r="A123" s="92">
        <v>28</v>
      </c>
      <c r="B123" s="111" t="s">
        <v>121</v>
      </c>
      <c r="C123" s="46" t="s">
        <v>119</v>
      </c>
      <c r="D123" s="8" t="s">
        <v>50</v>
      </c>
      <c r="E123" s="8" t="s">
        <v>25</v>
      </c>
      <c r="F123" s="8" t="s">
        <v>87</v>
      </c>
      <c r="G123" s="8" t="s">
        <v>30</v>
      </c>
      <c r="H123" s="8" t="s">
        <v>317</v>
      </c>
      <c r="I123" s="12">
        <v>-12.3</v>
      </c>
      <c r="J123" s="12"/>
      <c r="K123" s="12"/>
      <c r="L123" s="21" t="s">
        <v>226</v>
      </c>
      <c r="M123" s="92" t="s">
        <v>337</v>
      </c>
      <c r="N123" s="92">
        <v>4</v>
      </c>
    </row>
    <row r="124" spans="1:14" ht="18.75" x14ac:dyDescent="0.25">
      <c r="A124" s="93"/>
      <c r="B124" s="111"/>
      <c r="C124" s="42" t="s">
        <v>33</v>
      </c>
      <c r="D124" s="8"/>
      <c r="E124" s="8"/>
      <c r="F124" s="8"/>
      <c r="G124" s="8"/>
      <c r="H124" s="8"/>
      <c r="I124" s="12">
        <f>SUM(I123:I123)</f>
        <v>-12.3</v>
      </c>
      <c r="J124" s="12">
        <f>SUM(J123:J123)</f>
        <v>0</v>
      </c>
      <c r="K124" s="12">
        <f>SUM(K123:K123)</f>
        <v>0</v>
      </c>
      <c r="L124" s="21"/>
      <c r="M124" s="93"/>
      <c r="N124" s="93"/>
    </row>
    <row r="125" spans="1:14" ht="18.75" x14ac:dyDescent="0.25">
      <c r="A125" s="80"/>
      <c r="B125" s="42"/>
      <c r="C125" s="46"/>
      <c r="D125" s="8"/>
      <c r="E125" s="8"/>
      <c r="F125" s="8"/>
      <c r="G125" s="8"/>
      <c r="H125" s="8"/>
      <c r="I125" s="12"/>
      <c r="J125" s="12"/>
      <c r="K125" s="12"/>
      <c r="L125" s="21"/>
      <c r="M125" s="80"/>
      <c r="N125" s="80"/>
    </row>
    <row r="126" spans="1:14" ht="110.25" x14ac:dyDescent="0.25">
      <c r="A126" s="92">
        <v>29</v>
      </c>
      <c r="B126" s="111" t="s">
        <v>120</v>
      </c>
      <c r="C126" s="46" t="s">
        <v>119</v>
      </c>
      <c r="D126" s="8" t="s">
        <v>50</v>
      </c>
      <c r="E126" s="8" t="s">
        <v>25</v>
      </c>
      <c r="F126" s="8" t="s">
        <v>88</v>
      </c>
      <c r="G126" s="8" t="s">
        <v>30</v>
      </c>
      <c r="H126" s="8" t="s">
        <v>317</v>
      </c>
      <c r="I126" s="12">
        <v>-74.5</v>
      </c>
      <c r="J126" s="12"/>
      <c r="K126" s="12"/>
      <c r="L126" s="21" t="s">
        <v>225</v>
      </c>
      <c r="M126" s="92" t="s">
        <v>338</v>
      </c>
      <c r="N126" s="92">
        <v>3</v>
      </c>
    </row>
    <row r="127" spans="1:14" ht="18.75" x14ac:dyDescent="0.25">
      <c r="A127" s="93"/>
      <c r="B127" s="111"/>
      <c r="C127" s="42" t="s">
        <v>33</v>
      </c>
      <c r="D127" s="8"/>
      <c r="E127" s="8"/>
      <c r="F127" s="8"/>
      <c r="G127" s="8"/>
      <c r="H127" s="8"/>
      <c r="I127" s="12">
        <f>SUM(I126:I126)</f>
        <v>-74.5</v>
      </c>
      <c r="J127" s="12">
        <f>SUM(J126:J126)</f>
        <v>0</v>
      </c>
      <c r="K127" s="12">
        <f>SUM(K126:K126)</f>
        <v>0</v>
      </c>
      <c r="L127" s="21"/>
      <c r="M127" s="93"/>
      <c r="N127" s="93"/>
    </row>
    <row r="128" spans="1:14" ht="18.75" x14ac:dyDescent="0.25">
      <c r="A128" s="80"/>
      <c r="B128" s="54"/>
      <c r="C128" s="46"/>
      <c r="D128" s="8"/>
      <c r="E128" s="8"/>
      <c r="F128" s="8"/>
      <c r="G128" s="8"/>
      <c r="H128" s="8"/>
      <c r="I128" s="12"/>
      <c r="J128" s="12"/>
      <c r="K128" s="12"/>
      <c r="L128" s="21"/>
      <c r="M128" s="80"/>
      <c r="N128" s="80"/>
    </row>
    <row r="129" spans="1:14" ht="37.5" x14ac:dyDescent="0.25">
      <c r="A129" s="92">
        <v>30</v>
      </c>
      <c r="B129" s="100" t="s">
        <v>122</v>
      </c>
      <c r="C129" s="100" t="s">
        <v>118</v>
      </c>
      <c r="D129" s="8" t="s">
        <v>50</v>
      </c>
      <c r="E129" s="8" t="s">
        <v>115</v>
      </c>
      <c r="F129" s="8" t="s">
        <v>116</v>
      </c>
      <c r="G129" s="8" t="s">
        <v>26</v>
      </c>
      <c r="H129" s="89" t="s">
        <v>297</v>
      </c>
      <c r="I129" s="12">
        <v>169.5</v>
      </c>
      <c r="J129" s="12"/>
      <c r="K129" s="12"/>
      <c r="L129" s="21" t="s">
        <v>166</v>
      </c>
      <c r="M129" s="92" t="s">
        <v>339</v>
      </c>
      <c r="N129" s="92">
        <v>6</v>
      </c>
    </row>
    <row r="130" spans="1:14" ht="37.5" x14ac:dyDescent="0.25">
      <c r="A130" s="94"/>
      <c r="B130" s="101"/>
      <c r="C130" s="102"/>
      <c r="D130" s="8" t="s">
        <v>50</v>
      </c>
      <c r="E130" s="8" t="s">
        <v>115</v>
      </c>
      <c r="F130" s="8" t="s">
        <v>117</v>
      </c>
      <c r="G130" s="8" t="s">
        <v>26</v>
      </c>
      <c r="H130" s="89" t="s">
        <v>297</v>
      </c>
      <c r="I130" s="12">
        <v>-169.5</v>
      </c>
      <c r="J130" s="12"/>
      <c r="K130" s="12"/>
      <c r="L130" s="21" t="s">
        <v>166</v>
      </c>
      <c r="M130" s="94"/>
      <c r="N130" s="94"/>
    </row>
    <row r="131" spans="1:14" ht="18.75" x14ac:dyDescent="0.25">
      <c r="A131" s="93"/>
      <c r="B131" s="102"/>
      <c r="C131" s="42" t="s">
        <v>33</v>
      </c>
      <c r="D131" s="8"/>
      <c r="E131" s="8"/>
      <c r="F131" s="8"/>
      <c r="G131" s="8"/>
      <c r="H131" s="8"/>
      <c r="I131" s="12">
        <f>SUM(I129:I130)</f>
        <v>0</v>
      </c>
      <c r="J131" s="12">
        <f>SUM(J129:J130)</f>
        <v>0</v>
      </c>
      <c r="K131" s="12">
        <f>SUM(K129:K130)</f>
        <v>0</v>
      </c>
      <c r="L131" s="21"/>
      <c r="M131" s="93"/>
      <c r="N131" s="93"/>
    </row>
    <row r="132" spans="1:14" ht="18.75" x14ac:dyDescent="0.25">
      <c r="A132" s="80"/>
      <c r="B132" s="54"/>
      <c r="C132" s="46"/>
      <c r="D132" s="8"/>
      <c r="E132" s="8"/>
      <c r="F132" s="8"/>
      <c r="G132" s="8"/>
      <c r="H132" s="8"/>
      <c r="I132" s="12"/>
      <c r="J132" s="12"/>
      <c r="K132" s="12"/>
      <c r="L132" s="21"/>
      <c r="M132" s="80"/>
      <c r="N132" s="80"/>
    </row>
    <row r="133" spans="1:14" ht="31.5" x14ac:dyDescent="0.25">
      <c r="A133" s="92">
        <v>31</v>
      </c>
      <c r="B133" s="112" t="s">
        <v>161</v>
      </c>
      <c r="C133" s="73" t="s">
        <v>77</v>
      </c>
      <c r="D133" s="8" t="s">
        <v>50</v>
      </c>
      <c r="E133" s="8" t="s">
        <v>114</v>
      </c>
      <c r="F133" s="8" t="s">
        <v>158</v>
      </c>
      <c r="G133" s="8" t="s">
        <v>30</v>
      </c>
      <c r="H133" s="8" t="s">
        <v>314</v>
      </c>
      <c r="I133" s="12">
        <v>-30.6</v>
      </c>
      <c r="J133" s="12">
        <v>-30.6</v>
      </c>
      <c r="K133" s="12">
        <v>-30.6</v>
      </c>
      <c r="L133" s="21" t="s">
        <v>166</v>
      </c>
      <c r="M133" s="92" t="s">
        <v>340</v>
      </c>
      <c r="N133" s="92">
        <v>2</v>
      </c>
    </row>
    <row r="134" spans="1:14" ht="54.75" customHeight="1" x14ac:dyDescent="0.25">
      <c r="A134" s="94"/>
      <c r="B134" s="112"/>
      <c r="C134" s="73" t="s">
        <v>66</v>
      </c>
      <c r="D134" s="8" t="s">
        <v>50</v>
      </c>
      <c r="E134" s="8" t="s">
        <v>115</v>
      </c>
      <c r="F134" s="8" t="s">
        <v>117</v>
      </c>
      <c r="G134" s="8" t="s">
        <v>26</v>
      </c>
      <c r="H134" s="89" t="s">
        <v>296</v>
      </c>
      <c r="I134" s="12">
        <v>-86.4</v>
      </c>
      <c r="J134" s="12">
        <v>-86.4</v>
      </c>
      <c r="K134" s="12">
        <v>-86.4</v>
      </c>
      <c r="L134" s="34" t="s">
        <v>164</v>
      </c>
      <c r="M134" s="94"/>
      <c r="N134" s="94"/>
    </row>
    <row r="135" spans="1:14" ht="18.75" x14ac:dyDescent="0.25">
      <c r="A135" s="93"/>
      <c r="B135" s="112"/>
      <c r="C135" s="42" t="s">
        <v>33</v>
      </c>
      <c r="D135" s="8"/>
      <c r="E135" s="8"/>
      <c r="F135" s="8"/>
      <c r="G135" s="8"/>
      <c r="H135" s="8"/>
      <c r="I135" s="12">
        <f>SUM(I133:I134)</f>
        <v>-117</v>
      </c>
      <c r="J135" s="12">
        <f t="shared" ref="J135:K135" si="11">SUM(J133:J134)</f>
        <v>-117</v>
      </c>
      <c r="K135" s="12">
        <f t="shared" si="11"/>
        <v>-117</v>
      </c>
      <c r="L135" s="21"/>
      <c r="M135" s="93"/>
      <c r="N135" s="93"/>
    </row>
    <row r="136" spans="1:14" ht="18.75" x14ac:dyDescent="0.25">
      <c r="A136" s="80"/>
      <c r="B136" s="42"/>
      <c r="C136" s="46"/>
      <c r="D136" s="8"/>
      <c r="E136" s="8"/>
      <c r="F136" s="8"/>
      <c r="G136" s="8"/>
      <c r="H136" s="8"/>
      <c r="I136" s="12"/>
      <c r="J136" s="12"/>
      <c r="K136" s="12"/>
      <c r="L136" s="21"/>
      <c r="M136" s="80"/>
      <c r="N136" s="80"/>
    </row>
    <row r="137" spans="1:14" ht="18.75" x14ac:dyDescent="0.25">
      <c r="A137" s="92">
        <v>32</v>
      </c>
      <c r="B137" s="111" t="s">
        <v>159</v>
      </c>
      <c r="C137" s="100" t="s">
        <v>118</v>
      </c>
      <c r="D137" s="8" t="s">
        <v>50</v>
      </c>
      <c r="E137" s="8" t="s">
        <v>115</v>
      </c>
      <c r="F137" s="8" t="s">
        <v>117</v>
      </c>
      <c r="G137" s="8" t="s">
        <v>26</v>
      </c>
      <c r="H137" s="8" t="s">
        <v>315</v>
      </c>
      <c r="I137" s="12">
        <v>-15</v>
      </c>
      <c r="J137" s="12"/>
      <c r="K137" s="12"/>
      <c r="L137" s="21" t="s">
        <v>228</v>
      </c>
      <c r="M137" s="92" t="s">
        <v>341</v>
      </c>
      <c r="N137" s="92">
        <v>8</v>
      </c>
    </row>
    <row r="138" spans="1:14" ht="18.75" x14ac:dyDescent="0.25">
      <c r="A138" s="94"/>
      <c r="B138" s="111"/>
      <c r="C138" s="102"/>
      <c r="D138" s="8" t="s">
        <v>50</v>
      </c>
      <c r="E138" s="8" t="s">
        <v>115</v>
      </c>
      <c r="F138" s="8" t="s">
        <v>160</v>
      </c>
      <c r="G138" s="8" t="s">
        <v>27</v>
      </c>
      <c r="H138" s="8" t="s">
        <v>294</v>
      </c>
      <c r="I138" s="12">
        <v>15</v>
      </c>
      <c r="J138" s="12"/>
      <c r="K138" s="12"/>
      <c r="L138" s="21" t="s">
        <v>227</v>
      </c>
      <c r="M138" s="94"/>
      <c r="N138" s="94"/>
    </row>
    <row r="139" spans="1:14" ht="18.75" x14ac:dyDescent="0.25">
      <c r="A139" s="93"/>
      <c r="B139" s="111"/>
      <c r="C139" s="42" t="s">
        <v>33</v>
      </c>
      <c r="D139" s="8"/>
      <c r="E139" s="8"/>
      <c r="F139" s="8"/>
      <c r="G139" s="8"/>
      <c r="H139" s="8"/>
      <c r="I139" s="12">
        <f>SUM(I137:I138)</f>
        <v>0</v>
      </c>
      <c r="J139" s="12">
        <f t="shared" ref="J139:K139" si="12">SUM(J137:J138)</f>
        <v>0</v>
      </c>
      <c r="K139" s="12">
        <f t="shared" si="12"/>
        <v>0</v>
      </c>
      <c r="L139" s="21"/>
      <c r="M139" s="93"/>
      <c r="N139" s="93"/>
    </row>
    <row r="140" spans="1:14" ht="18.75" x14ac:dyDescent="0.3">
      <c r="A140" s="58"/>
      <c r="B140" s="54"/>
      <c r="C140" s="46"/>
      <c r="D140" s="8"/>
      <c r="E140" s="8"/>
      <c r="F140" s="8"/>
      <c r="G140" s="8"/>
      <c r="H140" s="8"/>
      <c r="I140" s="12"/>
      <c r="J140" s="12"/>
      <c r="K140" s="12"/>
      <c r="L140" s="21"/>
      <c r="M140" s="80"/>
      <c r="N140" s="80"/>
    </row>
    <row r="141" spans="1:14" ht="18.75" x14ac:dyDescent="0.3">
      <c r="A141" s="30" t="s">
        <v>36</v>
      </c>
      <c r="B141" s="42"/>
      <c r="C141" s="42"/>
      <c r="D141" s="8"/>
      <c r="E141" s="8"/>
      <c r="F141" s="8"/>
      <c r="G141" s="8"/>
      <c r="H141" s="8"/>
      <c r="I141" s="13">
        <f>SUMIF($C$116:$C$140,"Итого",I116:I140)</f>
        <v>1547.5</v>
      </c>
      <c r="J141" s="13">
        <f t="shared" ref="J141:K141" si="13">SUMIF($C$116:$C$140,"Итого",J116:J140)</f>
        <v>-117</v>
      </c>
      <c r="K141" s="13">
        <f t="shared" si="13"/>
        <v>-117</v>
      </c>
      <c r="L141" s="34"/>
      <c r="M141" s="81"/>
      <c r="N141" s="81"/>
    </row>
    <row r="142" spans="1:14" ht="18.75" x14ac:dyDescent="0.3">
      <c r="A142" s="4"/>
      <c r="B142" s="42"/>
      <c r="C142" s="42"/>
      <c r="D142" s="8"/>
      <c r="E142" s="8"/>
      <c r="F142" s="8"/>
      <c r="G142" s="8"/>
      <c r="H142" s="8"/>
      <c r="I142" s="12"/>
      <c r="J142" s="12"/>
      <c r="K142" s="12"/>
      <c r="L142" s="34"/>
      <c r="M142" s="81"/>
      <c r="N142" s="81"/>
    </row>
    <row r="143" spans="1:14" ht="18.75" x14ac:dyDescent="0.3">
      <c r="A143" s="30" t="s">
        <v>34</v>
      </c>
      <c r="B143" s="4"/>
      <c r="C143" s="42"/>
      <c r="D143" s="8"/>
      <c r="E143" s="8"/>
      <c r="F143" s="8"/>
      <c r="G143" s="8"/>
      <c r="H143" s="8"/>
      <c r="I143" s="12"/>
      <c r="J143" s="12"/>
      <c r="K143" s="12"/>
      <c r="L143" s="21"/>
      <c r="M143" s="81"/>
      <c r="N143" s="81"/>
    </row>
    <row r="144" spans="1:14" ht="18.75" x14ac:dyDescent="0.3">
      <c r="A144" s="30"/>
      <c r="B144" s="4"/>
      <c r="C144" s="42"/>
      <c r="D144" s="8"/>
      <c r="E144" s="8"/>
      <c r="F144" s="8"/>
      <c r="G144" s="8"/>
      <c r="H144" s="8"/>
      <c r="I144" s="12"/>
      <c r="J144" s="12"/>
      <c r="K144" s="12"/>
      <c r="L144" s="21"/>
      <c r="M144" s="81"/>
      <c r="N144" s="81"/>
    </row>
    <row r="145" spans="1:14" ht="18.75" x14ac:dyDescent="0.25">
      <c r="A145" s="108">
        <v>33</v>
      </c>
      <c r="B145" s="111" t="s">
        <v>186</v>
      </c>
      <c r="C145" s="42" t="s">
        <v>76</v>
      </c>
      <c r="D145" s="8" t="s">
        <v>78</v>
      </c>
      <c r="E145" s="8" t="s">
        <v>21</v>
      </c>
      <c r="F145" s="8" t="s">
        <v>90</v>
      </c>
      <c r="G145" s="8" t="s">
        <v>30</v>
      </c>
      <c r="H145" s="8" t="s">
        <v>314</v>
      </c>
      <c r="I145" s="12">
        <v>2999.1</v>
      </c>
      <c r="J145" s="12"/>
      <c r="K145" s="12"/>
      <c r="L145" s="103" t="s">
        <v>185</v>
      </c>
      <c r="M145" s="92" t="s">
        <v>342</v>
      </c>
      <c r="N145" s="92">
        <v>6</v>
      </c>
    </row>
    <row r="146" spans="1:14" ht="18.75" x14ac:dyDescent="0.25">
      <c r="A146" s="108"/>
      <c r="B146" s="111"/>
      <c r="C146" s="42" t="s">
        <v>77</v>
      </c>
      <c r="D146" s="8" t="s">
        <v>78</v>
      </c>
      <c r="E146" s="8" t="s">
        <v>22</v>
      </c>
      <c r="F146" s="8" t="s">
        <v>90</v>
      </c>
      <c r="G146" s="8" t="s">
        <v>30</v>
      </c>
      <c r="H146" s="8" t="s">
        <v>314</v>
      </c>
      <c r="I146" s="12">
        <v>7000</v>
      </c>
      <c r="J146" s="12"/>
      <c r="K146" s="12"/>
      <c r="L146" s="104"/>
      <c r="M146" s="94"/>
      <c r="N146" s="94"/>
    </row>
    <row r="147" spans="1:14" ht="18.75" x14ac:dyDescent="0.25">
      <c r="A147" s="108"/>
      <c r="B147" s="111"/>
      <c r="C147" s="42" t="s">
        <v>33</v>
      </c>
      <c r="D147" s="8"/>
      <c r="E147" s="8"/>
      <c r="F147" s="8"/>
      <c r="G147" s="8"/>
      <c r="H147" s="8"/>
      <c r="I147" s="12">
        <f>SUM(I145:I146)</f>
        <v>9999.1</v>
      </c>
      <c r="J147" s="12">
        <f t="shared" ref="J147:K147" si="14">SUM(J145:J146)</f>
        <v>0</v>
      </c>
      <c r="K147" s="12">
        <f t="shared" si="14"/>
        <v>0</v>
      </c>
      <c r="L147" s="21"/>
      <c r="M147" s="93"/>
      <c r="N147" s="93"/>
    </row>
    <row r="148" spans="1:14" ht="18.75" x14ac:dyDescent="0.25">
      <c r="A148" s="80"/>
      <c r="B148" s="46"/>
      <c r="C148" s="46"/>
      <c r="D148" s="8"/>
      <c r="E148" s="8"/>
      <c r="F148" s="8"/>
      <c r="G148" s="8"/>
      <c r="H148" s="8"/>
      <c r="I148" s="12"/>
      <c r="J148" s="12"/>
      <c r="K148" s="12"/>
      <c r="L148" s="45"/>
      <c r="M148" s="80"/>
      <c r="N148" s="80"/>
    </row>
    <row r="149" spans="1:14" ht="47.25" x14ac:dyDescent="0.25">
      <c r="A149" s="108">
        <v>34</v>
      </c>
      <c r="B149" s="111" t="s">
        <v>89</v>
      </c>
      <c r="C149" s="42" t="s">
        <v>77</v>
      </c>
      <c r="D149" s="8" t="s">
        <v>78</v>
      </c>
      <c r="E149" s="8" t="s">
        <v>22</v>
      </c>
      <c r="F149" s="8" t="s">
        <v>90</v>
      </c>
      <c r="G149" s="8" t="s">
        <v>30</v>
      </c>
      <c r="H149" s="8" t="s">
        <v>314</v>
      </c>
      <c r="I149" s="12">
        <v>-197.6</v>
      </c>
      <c r="J149" s="12"/>
      <c r="K149" s="12"/>
      <c r="L149" s="34" t="s">
        <v>91</v>
      </c>
      <c r="M149" s="92" t="s">
        <v>343</v>
      </c>
      <c r="N149" s="92">
        <v>10</v>
      </c>
    </row>
    <row r="150" spans="1:14" ht="18.75" x14ac:dyDescent="0.25">
      <c r="A150" s="108"/>
      <c r="B150" s="111"/>
      <c r="C150" s="42" t="s">
        <v>33</v>
      </c>
      <c r="D150" s="8"/>
      <c r="E150" s="8"/>
      <c r="F150" s="8"/>
      <c r="G150" s="8"/>
      <c r="H150" s="8"/>
      <c r="I150" s="12">
        <f>SUM(I149:I149)</f>
        <v>-197.6</v>
      </c>
      <c r="J150" s="12">
        <f>SUM(J149:J149)</f>
        <v>0</v>
      </c>
      <c r="K150" s="12">
        <f>SUM(K149:K149)</f>
        <v>0</v>
      </c>
      <c r="L150" s="21"/>
      <c r="M150" s="93"/>
      <c r="N150" s="93"/>
    </row>
    <row r="151" spans="1:14" ht="18.75" x14ac:dyDescent="0.25">
      <c r="A151" s="80"/>
      <c r="B151" s="46"/>
      <c r="C151" s="46"/>
      <c r="D151" s="8"/>
      <c r="E151" s="8"/>
      <c r="F151" s="8"/>
      <c r="G151" s="8"/>
      <c r="H151" s="8"/>
      <c r="I151" s="12"/>
      <c r="J151" s="12"/>
      <c r="K151" s="12"/>
      <c r="L151" s="45"/>
      <c r="M151" s="80"/>
      <c r="N151" s="80"/>
    </row>
    <row r="152" spans="1:14" ht="63" x14ac:dyDescent="0.25">
      <c r="A152" s="108">
        <v>35</v>
      </c>
      <c r="B152" s="111" t="s">
        <v>93</v>
      </c>
      <c r="C152" s="42" t="s">
        <v>77</v>
      </c>
      <c r="D152" s="8" t="s">
        <v>78</v>
      </c>
      <c r="E152" s="8" t="s">
        <v>22</v>
      </c>
      <c r="F152" s="8" t="s">
        <v>92</v>
      </c>
      <c r="G152" s="8" t="s">
        <v>30</v>
      </c>
      <c r="H152" s="8" t="s">
        <v>317</v>
      </c>
      <c r="I152" s="12"/>
      <c r="J152" s="12">
        <v>1752.5</v>
      </c>
      <c r="K152" s="12"/>
      <c r="L152" s="77" t="s">
        <v>242</v>
      </c>
      <c r="M152" s="92" t="s">
        <v>344</v>
      </c>
      <c r="N152" s="92">
        <v>484</v>
      </c>
    </row>
    <row r="153" spans="1:14" ht="18.75" x14ac:dyDescent="0.25">
      <c r="A153" s="108"/>
      <c r="B153" s="111"/>
      <c r="C153" s="42" t="s">
        <v>33</v>
      </c>
      <c r="D153" s="8"/>
      <c r="E153" s="8"/>
      <c r="F153" s="8"/>
      <c r="G153" s="8"/>
      <c r="H153" s="8"/>
      <c r="I153" s="12">
        <f>SUM(I152:I152)</f>
        <v>0</v>
      </c>
      <c r="J153" s="12">
        <f>SUM(J152:J152)</f>
        <v>1752.5</v>
      </c>
      <c r="K153" s="12">
        <f>SUM(K152:K152)</f>
        <v>0</v>
      </c>
      <c r="L153" s="21"/>
      <c r="M153" s="93"/>
      <c r="N153" s="93"/>
    </row>
    <row r="154" spans="1:14" ht="18.75" x14ac:dyDescent="0.25">
      <c r="A154" s="80"/>
      <c r="B154" s="46"/>
      <c r="C154" s="46"/>
      <c r="D154" s="8"/>
      <c r="E154" s="8"/>
      <c r="F154" s="8"/>
      <c r="G154" s="8"/>
      <c r="H154" s="8"/>
      <c r="I154" s="12"/>
      <c r="J154" s="12"/>
      <c r="K154" s="12"/>
      <c r="L154" s="45"/>
      <c r="M154" s="80"/>
      <c r="N154" s="80"/>
    </row>
    <row r="155" spans="1:14" ht="78.75" x14ac:dyDescent="0.25">
      <c r="A155" s="108">
        <v>36</v>
      </c>
      <c r="B155" s="111" t="s">
        <v>95</v>
      </c>
      <c r="C155" s="42" t="s">
        <v>77</v>
      </c>
      <c r="D155" s="8" t="s">
        <v>78</v>
      </c>
      <c r="E155" s="8" t="s">
        <v>22</v>
      </c>
      <c r="F155" s="8" t="s">
        <v>94</v>
      </c>
      <c r="G155" s="8" t="s">
        <v>30</v>
      </c>
      <c r="H155" s="8" t="s">
        <v>317</v>
      </c>
      <c r="I155" s="12"/>
      <c r="J155" s="12">
        <v>906.5</v>
      </c>
      <c r="K155" s="12"/>
      <c r="L155" s="77" t="s">
        <v>243</v>
      </c>
      <c r="M155" s="92" t="s">
        <v>345</v>
      </c>
      <c r="N155" s="92">
        <v>13</v>
      </c>
    </row>
    <row r="156" spans="1:14" ht="18.75" x14ac:dyDescent="0.25">
      <c r="A156" s="108"/>
      <c r="B156" s="111"/>
      <c r="C156" s="42" t="s">
        <v>33</v>
      </c>
      <c r="D156" s="8"/>
      <c r="E156" s="8"/>
      <c r="F156" s="8"/>
      <c r="G156" s="8"/>
      <c r="H156" s="8"/>
      <c r="I156" s="12">
        <f>SUM(I155:I155)</f>
        <v>0</v>
      </c>
      <c r="J156" s="12">
        <f>SUM(J155:J155)</f>
        <v>906.5</v>
      </c>
      <c r="K156" s="12">
        <f>SUM(K155:K155)</f>
        <v>0</v>
      </c>
      <c r="L156" s="21"/>
      <c r="M156" s="93"/>
      <c r="N156" s="93"/>
    </row>
    <row r="157" spans="1:14" ht="18.75" x14ac:dyDescent="0.25">
      <c r="A157" s="39"/>
      <c r="B157" s="42"/>
      <c r="C157" s="46"/>
      <c r="D157" s="8"/>
      <c r="E157" s="8"/>
      <c r="F157" s="8"/>
      <c r="G157" s="8"/>
      <c r="H157" s="8"/>
      <c r="I157" s="12"/>
      <c r="J157" s="12"/>
      <c r="K157" s="12"/>
      <c r="L157" s="45"/>
      <c r="M157" s="39"/>
      <c r="N157" s="39"/>
    </row>
    <row r="158" spans="1:14" ht="31.5" x14ac:dyDescent="0.25">
      <c r="A158" s="108">
        <v>37</v>
      </c>
      <c r="B158" s="111" t="s">
        <v>187</v>
      </c>
      <c r="C158" s="42" t="s">
        <v>77</v>
      </c>
      <c r="D158" s="8" t="s">
        <v>78</v>
      </c>
      <c r="E158" s="8" t="s">
        <v>114</v>
      </c>
      <c r="F158" s="8" t="s">
        <v>90</v>
      </c>
      <c r="G158" s="8" t="s">
        <v>30</v>
      </c>
      <c r="H158" s="8" t="s">
        <v>314</v>
      </c>
      <c r="I158" s="12">
        <v>-118.8</v>
      </c>
      <c r="J158" s="12">
        <v>-113.1</v>
      </c>
      <c r="K158" s="12">
        <v>-113.1</v>
      </c>
      <c r="L158" s="34" t="s">
        <v>184</v>
      </c>
      <c r="M158" s="92" t="s">
        <v>346</v>
      </c>
      <c r="N158" s="92">
        <v>3</v>
      </c>
    </row>
    <row r="159" spans="1:14" ht="18.75" x14ac:dyDescent="0.25">
      <c r="A159" s="108"/>
      <c r="B159" s="111"/>
      <c r="C159" s="42" t="s">
        <v>33</v>
      </c>
      <c r="D159" s="8"/>
      <c r="E159" s="8"/>
      <c r="F159" s="8"/>
      <c r="G159" s="8"/>
      <c r="H159" s="8"/>
      <c r="I159" s="12">
        <f>SUM(I158:I158)</f>
        <v>-118.8</v>
      </c>
      <c r="J159" s="12">
        <f>SUM(J158:J158)</f>
        <v>-113.1</v>
      </c>
      <c r="K159" s="12">
        <f>SUM(K158:K158)</f>
        <v>-113.1</v>
      </c>
      <c r="L159" s="21"/>
      <c r="M159" s="93"/>
      <c r="N159" s="93"/>
    </row>
    <row r="160" spans="1:14" ht="18.75" x14ac:dyDescent="0.25">
      <c r="A160" s="80"/>
      <c r="B160" s="46"/>
      <c r="C160" s="46"/>
      <c r="D160" s="8"/>
      <c r="E160" s="8"/>
      <c r="F160" s="8"/>
      <c r="G160" s="8"/>
      <c r="H160" s="8"/>
      <c r="I160" s="12"/>
      <c r="J160" s="12"/>
      <c r="K160" s="12"/>
      <c r="L160" s="45"/>
      <c r="M160" s="80"/>
      <c r="N160" s="80"/>
    </row>
    <row r="161" spans="1:14" ht="56.25" x14ac:dyDescent="0.25">
      <c r="A161" s="92">
        <v>38</v>
      </c>
      <c r="B161" s="100" t="s">
        <v>128</v>
      </c>
      <c r="C161" s="46" t="s">
        <v>66</v>
      </c>
      <c r="D161" s="8" t="s">
        <v>78</v>
      </c>
      <c r="E161" s="8" t="s">
        <v>24</v>
      </c>
      <c r="F161" s="8" t="s">
        <v>129</v>
      </c>
      <c r="G161" s="8" t="s">
        <v>26</v>
      </c>
      <c r="H161" s="89" t="s">
        <v>318</v>
      </c>
      <c r="I161" s="12">
        <v>-140.9</v>
      </c>
      <c r="J161" s="12">
        <v>-140.9</v>
      </c>
      <c r="K161" s="12">
        <v>-140.9</v>
      </c>
      <c r="L161" s="34" t="s">
        <v>164</v>
      </c>
      <c r="M161" s="92" t="s">
        <v>347</v>
      </c>
      <c r="N161" s="92">
        <v>4</v>
      </c>
    </row>
    <row r="162" spans="1:14" ht="37.5" x14ac:dyDescent="0.25">
      <c r="A162" s="94"/>
      <c r="B162" s="101"/>
      <c r="C162" s="46" t="s">
        <v>97</v>
      </c>
      <c r="D162" s="8" t="s">
        <v>78</v>
      </c>
      <c r="E162" s="8" t="s">
        <v>24</v>
      </c>
      <c r="F162" s="8" t="s">
        <v>98</v>
      </c>
      <c r="G162" s="8" t="s">
        <v>26</v>
      </c>
      <c r="H162" s="89" t="s">
        <v>319</v>
      </c>
      <c r="I162" s="12">
        <v>-169.9</v>
      </c>
      <c r="J162" s="12">
        <v>-169.9</v>
      </c>
      <c r="K162" s="12">
        <v>-169.9</v>
      </c>
      <c r="L162" s="21" t="s">
        <v>166</v>
      </c>
      <c r="M162" s="94"/>
      <c r="N162" s="94"/>
    </row>
    <row r="163" spans="1:14" ht="18.75" x14ac:dyDescent="0.25">
      <c r="A163" s="93"/>
      <c r="B163" s="102"/>
      <c r="C163" s="42" t="s">
        <v>33</v>
      </c>
      <c r="D163" s="8"/>
      <c r="E163" s="8"/>
      <c r="F163" s="8"/>
      <c r="G163" s="8"/>
      <c r="H163" s="8"/>
      <c r="I163" s="12">
        <f>SUM(I161:I162)</f>
        <v>-310.8</v>
      </c>
      <c r="J163" s="12">
        <f t="shared" ref="J163:K163" si="15">SUM(J161:J162)</f>
        <v>-310.8</v>
      </c>
      <c r="K163" s="12">
        <f t="shared" si="15"/>
        <v>-310.8</v>
      </c>
      <c r="L163" s="21"/>
      <c r="M163" s="93"/>
      <c r="N163" s="93"/>
    </row>
    <row r="164" spans="1:14" ht="18.75" x14ac:dyDescent="0.25">
      <c r="A164" s="80"/>
      <c r="B164" s="46"/>
      <c r="C164" s="46"/>
      <c r="D164" s="8"/>
      <c r="E164" s="8"/>
      <c r="F164" s="8"/>
      <c r="G164" s="8"/>
      <c r="H164" s="8"/>
      <c r="I164" s="12"/>
      <c r="J164" s="12"/>
      <c r="K164" s="12"/>
      <c r="L164" s="45"/>
      <c r="M164" s="80"/>
      <c r="N164" s="80"/>
    </row>
    <row r="165" spans="1:14" ht="18.75" x14ac:dyDescent="0.25">
      <c r="A165" s="108">
        <v>39</v>
      </c>
      <c r="B165" s="111" t="s">
        <v>96</v>
      </c>
      <c r="C165" s="46" t="s">
        <v>97</v>
      </c>
      <c r="D165" s="8" t="s">
        <v>78</v>
      </c>
      <c r="E165" s="8" t="s">
        <v>24</v>
      </c>
      <c r="F165" s="8" t="s">
        <v>98</v>
      </c>
      <c r="G165" s="8" t="s">
        <v>27</v>
      </c>
      <c r="H165" s="8" t="s">
        <v>294</v>
      </c>
      <c r="I165" s="12">
        <v>115.7</v>
      </c>
      <c r="J165" s="12"/>
      <c r="K165" s="12"/>
      <c r="L165" s="45" t="s">
        <v>100</v>
      </c>
      <c r="M165" s="92" t="s">
        <v>348</v>
      </c>
      <c r="N165" s="92">
        <v>6</v>
      </c>
    </row>
    <row r="166" spans="1:14" ht="18.75" x14ac:dyDescent="0.25">
      <c r="A166" s="108"/>
      <c r="B166" s="111"/>
      <c r="C166" s="42" t="s">
        <v>33</v>
      </c>
      <c r="D166" s="8"/>
      <c r="E166" s="8"/>
      <c r="F166" s="8"/>
      <c r="G166" s="8"/>
      <c r="H166" s="8"/>
      <c r="I166" s="12">
        <f>SUM(I165:I165)</f>
        <v>115.7</v>
      </c>
      <c r="J166" s="12">
        <f>SUM(J165:J165)</f>
        <v>0</v>
      </c>
      <c r="K166" s="12">
        <f>SUM(K165:K165)</f>
        <v>0</v>
      </c>
      <c r="L166" s="21"/>
      <c r="M166" s="93"/>
      <c r="N166" s="93"/>
    </row>
    <row r="167" spans="1:14" ht="18.75" x14ac:dyDescent="0.25">
      <c r="A167" s="80"/>
      <c r="B167" s="46"/>
      <c r="C167" s="46"/>
      <c r="D167" s="8"/>
      <c r="E167" s="8"/>
      <c r="F167" s="8"/>
      <c r="G167" s="8"/>
      <c r="H167" s="8"/>
      <c r="I167" s="12"/>
      <c r="J167" s="12"/>
      <c r="K167" s="12"/>
      <c r="L167" s="45"/>
      <c r="M167" s="80"/>
      <c r="N167" s="80"/>
    </row>
    <row r="168" spans="1:14" ht="18.75" x14ac:dyDescent="0.25">
      <c r="A168" s="108">
        <v>40</v>
      </c>
      <c r="B168" s="111" t="s">
        <v>99</v>
      </c>
      <c r="C168" s="46" t="s">
        <v>97</v>
      </c>
      <c r="D168" s="8" t="s">
        <v>78</v>
      </c>
      <c r="E168" s="8" t="s">
        <v>24</v>
      </c>
      <c r="F168" s="8" t="s">
        <v>98</v>
      </c>
      <c r="G168" s="8" t="s">
        <v>27</v>
      </c>
      <c r="H168" s="8" t="s">
        <v>294</v>
      </c>
      <c r="I168" s="12">
        <v>71.7</v>
      </c>
      <c r="J168" s="12"/>
      <c r="K168" s="12"/>
      <c r="L168" s="45" t="s">
        <v>100</v>
      </c>
      <c r="M168" s="92" t="s">
        <v>349</v>
      </c>
      <c r="N168" s="92">
        <v>6</v>
      </c>
    </row>
    <row r="169" spans="1:14" ht="18.75" x14ac:dyDescent="0.25">
      <c r="A169" s="108"/>
      <c r="B169" s="111"/>
      <c r="C169" s="42" t="s">
        <v>33</v>
      </c>
      <c r="D169" s="8"/>
      <c r="E169" s="8"/>
      <c r="F169" s="8"/>
      <c r="G169" s="8"/>
      <c r="H169" s="8"/>
      <c r="I169" s="12">
        <f>SUM(I168:I168)</f>
        <v>71.7</v>
      </c>
      <c r="J169" s="12">
        <f>SUM(J168:J168)</f>
        <v>0</v>
      </c>
      <c r="K169" s="12">
        <f>SUM(K168:K168)</f>
        <v>0</v>
      </c>
      <c r="L169" s="21"/>
      <c r="M169" s="93"/>
      <c r="N169" s="93"/>
    </row>
    <row r="170" spans="1:14" ht="18.75" x14ac:dyDescent="0.25">
      <c r="A170" s="39"/>
      <c r="B170" s="42"/>
      <c r="C170" s="46"/>
      <c r="D170" s="8"/>
      <c r="E170" s="8"/>
      <c r="F170" s="8"/>
      <c r="G170" s="8"/>
      <c r="H170" s="8"/>
      <c r="I170" s="12"/>
      <c r="J170" s="12"/>
      <c r="K170" s="12"/>
      <c r="L170" s="45"/>
      <c r="M170" s="39"/>
      <c r="N170" s="39"/>
    </row>
    <row r="171" spans="1:14" ht="63" x14ac:dyDescent="0.25">
      <c r="A171" s="92">
        <v>41</v>
      </c>
      <c r="B171" s="100" t="s">
        <v>123</v>
      </c>
      <c r="C171" s="46" t="s">
        <v>66</v>
      </c>
      <c r="D171" s="8" t="s">
        <v>78</v>
      </c>
      <c r="E171" s="8" t="s">
        <v>24</v>
      </c>
      <c r="F171" s="8" t="s">
        <v>124</v>
      </c>
      <c r="G171" s="8" t="s">
        <v>27</v>
      </c>
      <c r="H171" s="8" t="s">
        <v>294</v>
      </c>
      <c r="I171" s="12">
        <v>79.5</v>
      </c>
      <c r="J171" s="12"/>
      <c r="K171" s="12"/>
      <c r="L171" s="45" t="s">
        <v>244</v>
      </c>
      <c r="M171" s="92" t="s">
        <v>350</v>
      </c>
      <c r="N171" s="92">
        <v>24</v>
      </c>
    </row>
    <row r="172" spans="1:14" ht="47.25" x14ac:dyDescent="0.25">
      <c r="A172" s="94"/>
      <c r="B172" s="101"/>
      <c r="C172" s="46" t="s">
        <v>97</v>
      </c>
      <c r="D172" s="8" t="s">
        <v>78</v>
      </c>
      <c r="E172" s="8" t="s">
        <v>24</v>
      </c>
      <c r="F172" s="8" t="s">
        <v>98</v>
      </c>
      <c r="G172" s="8" t="s">
        <v>27</v>
      </c>
      <c r="H172" s="8" t="s">
        <v>294</v>
      </c>
      <c r="I172" s="12">
        <v>212.2</v>
      </c>
      <c r="J172" s="12"/>
      <c r="K172" s="12"/>
      <c r="L172" s="45" t="s">
        <v>245</v>
      </c>
      <c r="M172" s="94"/>
      <c r="N172" s="94"/>
    </row>
    <row r="173" spans="1:14" ht="18.75" x14ac:dyDescent="0.25">
      <c r="A173" s="93"/>
      <c r="B173" s="102"/>
      <c r="C173" s="42" t="s">
        <v>33</v>
      </c>
      <c r="D173" s="8"/>
      <c r="E173" s="8"/>
      <c r="F173" s="8"/>
      <c r="G173" s="8"/>
      <c r="H173" s="8"/>
      <c r="I173" s="12">
        <f>SUM(I171:I172)</f>
        <v>291.7</v>
      </c>
      <c r="J173" s="12">
        <f t="shared" ref="J173:K173" si="16">SUM(J171:J172)</f>
        <v>0</v>
      </c>
      <c r="K173" s="12">
        <f t="shared" si="16"/>
        <v>0</v>
      </c>
      <c r="L173" s="21"/>
      <c r="M173" s="93"/>
      <c r="N173" s="93"/>
    </row>
    <row r="174" spans="1:14" ht="18.75" x14ac:dyDescent="0.25">
      <c r="A174" s="80"/>
      <c r="B174" s="46"/>
      <c r="C174" s="46"/>
      <c r="D174" s="8"/>
      <c r="E174" s="8"/>
      <c r="F174" s="8"/>
      <c r="G174" s="8"/>
      <c r="H174" s="8"/>
      <c r="I174" s="12"/>
      <c r="J174" s="12"/>
      <c r="K174" s="12"/>
      <c r="L174" s="45"/>
      <c r="M174" s="80"/>
      <c r="N174" s="80"/>
    </row>
    <row r="175" spans="1:14" ht="63" x14ac:dyDescent="0.25">
      <c r="A175" s="108">
        <v>42</v>
      </c>
      <c r="B175" s="111" t="s">
        <v>101</v>
      </c>
      <c r="C175" s="46" t="s">
        <v>97</v>
      </c>
      <c r="D175" s="8" t="s">
        <v>78</v>
      </c>
      <c r="E175" s="8" t="s">
        <v>24</v>
      </c>
      <c r="F175" s="8" t="s">
        <v>98</v>
      </c>
      <c r="G175" s="8" t="s">
        <v>102</v>
      </c>
      <c r="H175" s="8" t="s">
        <v>102</v>
      </c>
      <c r="I175" s="12">
        <v>204</v>
      </c>
      <c r="J175" s="12"/>
      <c r="K175" s="12"/>
      <c r="L175" s="45" t="s">
        <v>103</v>
      </c>
      <c r="M175" s="92" t="s">
        <v>351</v>
      </c>
      <c r="N175" s="92">
        <v>14</v>
      </c>
    </row>
    <row r="176" spans="1:14" ht="18.75" x14ac:dyDescent="0.25">
      <c r="A176" s="108"/>
      <c r="B176" s="111"/>
      <c r="C176" s="42" t="s">
        <v>33</v>
      </c>
      <c r="D176" s="8"/>
      <c r="E176" s="8"/>
      <c r="F176" s="8"/>
      <c r="G176" s="8"/>
      <c r="H176" s="8"/>
      <c r="I176" s="12">
        <f>SUM(I175:I175)</f>
        <v>204</v>
      </c>
      <c r="J176" s="12">
        <f>SUM(J175:J175)</f>
        <v>0</v>
      </c>
      <c r="K176" s="12">
        <f>SUM(K175:K175)</f>
        <v>0</v>
      </c>
      <c r="L176" s="21"/>
      <c r="M176" s="93"/>
      <c r="N176" s="93"/>
    </row>
    <row r="177" spans="1:14" ht="18.75" x14ac:dyDescent="0.3">
      <c r="A177" s="56"/>
      <c r="B177" s="46"/>
      <c r="C177" s="46"/>
      <c r="D177" s="8"/>
      <c r="E177" s="8"/>
      <c r="F177" s="8"/>
      <c r="G177" s="8"/>
      <c r="H177" s="8"/>
      <c r="I177" s="12"/>
      <c r="J177" s="12"/>
      <c r="K177" s="12"/>
      <c r="L177" s="45"/>
      <c r="M177" s="80"/>
      <c r="N177" s="80"/>
    </row>
    <row r="178" spans="1:14" ht="18.75" x14ac:dyDescent="0.3">
      <c r="A178" s="30" t="s">
        <v>13</v>
      </c>
      <c r="B178" s="42"/>
      <c r="C178" s="42"/>
      <c r="D178" s="8"/>
      <c r="E178" s="8"/>
      <c r="F178" s="8"/>
      <c r="G178" s="8"/>
      <c r="H178" s="8"/>
      <c r="I178" s="13">
        <f>SUMIF($C$144:$C$177,"Итого",I144:I177)</f>
        <v>10055</v>
      </c>
      <c r="J178" s="13">
        <f>SUMIF($C$144:$C$177,"Итого",J144:J177)</f>
        <v>2235.1</v>
      </c>
      <c r="K178" s="13">
        <f>SUMIF($C$144:$C$177,"Итого",K144:K177)</f>
        <v>-423.9</v>
      </c>
      <c r="L178" s="34"/>
      <c r="M178" s="81"/>
      <c r="N178" s="81"/>
    </row>
    <row r="179" spans="1:14" ht="18.75" x14ac:dyDescent="0.3">
      <c r="A179" s="49"/>
      <c r="B179" s="46"/>
      <c r="C179" s="46"/>
      <c r="D179" s="8"/>
      <c r="E179" s="8"/>
      <c r="F179" s="8"/>
      <c r="G179" s="8"/>
      <c r="H179" s="8"/>
      <c r="I179" s="12"/>
      <c r="J179" s="12"/>
      <c r="K179" s="12"/>
      <c r="L179" s="34"/>
      <c r="M179" s="85"/>
      <c r="N179" s="85"/>
    </row>
    <row r="180" spans="1:14" ht="18.75" x14ac:dyDescent="0.3">
      <c r="A180" s="51" t="s">
        <v>14</v>
      </c>
      <c r="B180" s="52"/>
      <c r="C180" s="53"/>
      <c r="D180" s="48"/>
      <c r="E180" s="8"/>
      <c r="F180" s="8"/>
      <c r="G180" s="8"/>
      <c r="H180" s="8"/>
      <c r="I180" s="12"/>
      <c r="J180" s="12"/>
      <c r="K180" s="12"/>
      <c r="L180" s="34"/>
      <c r="M180" s="87"/>
      <c r="N180" s="87"/>
    </row>
    <row r="181" spans="1:14" ht="18.75" x14ac:dyDescent="0.3">
      <c r="A181" s="30"/>
      <c r="B181" s="42"/>
      <c r="C181" s="57"/>
      <c r="D181" s="48"/>
      <c r="E181" s="8"/>
      <c r="F181" s="8"/>
      <c r="G181" s="8"/>
      <c r="H181" s="8"/>
      <c r="I181" s="12"/>
      <c r="J181" s="12"/>
      <c r="K181" s="12"/>
      <c r="L181" s="34"/>
      <c r="M181" s="81"/>
      <c r="N181" s="81"/>
    </row>
    <row r="182" spans="1:14" ht="31.5" x14ac:dyDescent="0.25">
      <c r="A182" s="108">
        <v>43</v>
      </c>
      <c r="B182" s="109" t="s">
        <v>188</v>
      </c>
      <c r="C182" s="42" t="s">
        <v>66</v>
      </c>
      <c r="D182" s="8" t="s">
        <v>67</v>
      </c>
      <c r="E182" s="8" t="s">
        <v>104</v>
      </c>
      <c r="F182" s="8" t="s">
        <v>189</v>
      </c>
      <c r="G182" s="8" t="s">
        <v>30</v>
      </c>
      <c r="H182" s="8" t="s">
        <v>317</v>
      </c>
      <c r="I182" s="12">
        <v>19.2</v>
      </c>
      <c r="J182" s="9"/>
      <c r="K182" s="3"/>
      <c r="L182" s="21" t="s">
        <v>190</v>
      </c>
      <c r="M182" s="92" t="s">
        <v>352</v>
      </c>
      <c r="N182" s="92">
        <v>6</v>
      </c>
    </row>
    <row r="183" spans="1:14" ht="18.75" x14ac:dyDescent="0.25">
      <c r="A183" s="108"/>
      <c r="B183" s="109"/>
      <c r="C183" s="42" t="s">
        <v>33</v>
      </c>
      <c r="D183" s="2"/>
      <c r="E183" s="2"/>
      <c r="F183" s="2"/>
      <c r="G183" s="2"/>
      <c r="H183" s="2"/>
      <c r="I183" s="3">
        <f>SUM(I182:I182)</f>
        <v>19.2</v>
      </c>
      <c r="J183" s="3">
        <f>SUM(J182:J182)</f>
        <v>0</v>
      </c>
      <c r="K183" s="3">
        <f>SUM(K182:K182)</f>
        <v>0</v>
      </c>
      <c r="L183" s="21"/>
      <c r="M183" s="93"/>
      <c r="N183" s="93"/>
    </row>
    <row r="184" spans="1:14" ht="18.75" x14ac:dyDescent="0.25">
      <c r="A184" s="39"/>
      <c r="B184" s="63"/>
      <c r="C184" s="59"/>
      <c r="D184" s="2"/>
      <c r="E184" s="2"/>
      <c r="F184" s="2"/>
      <c r="G184" s="2"/>
      <c r="H184" s="2"/>
      <c r="I184" s="3"/>
      <c r="J184" s="3"/>
      <c r="K184" s="3"/>
      <c r="L184" s="21"/>
      <c r="M184" s="39"/>
      <c r="N184" s="39"/>
    </row>
    <row r="185" spans="1:14" ht="57.75" customHeight="1" x14ac:dyDescent="0.25">
      <c r="A185" s="108">
        <v>44</v>
      </c>
      <c r="B185" s="109" t="s">
        <v>106</v>
      </c>
      <c r="C185" s="42" t="s">
        <v>66</v>
      </c>
      <c r="D185" s="8" t="s">
        <v>67</v>
      </c>
      <c r="E185" s="8" t="s">
        <v>105</v>
      </c>
      <c r="F185" s="8" t="s">
        <v>46</v>
      </c>
      <c r="G185" s="8" t="s">
        <v>28</v>
      </c>
      <c r="H185" s="8" t="s">
        <v>320</v>
      </c>
      <c r="I185" s="12">
        <v>204.7</v>
      </c>
      <c r="J185" s="3"/>
      <c r="K185" s="3"/>
      <c r="L185" s="45" t="s">
        <v>265</v>
      </c>
      <c r="M185" s="92" t="s">
        <v>353</v>
      </c>
      <c r="N185" s="92">
        <v>6</v>
      </c>
    </row>
    <row r="186" spans="1:14" ht="18.75" x14ac:dyDescent="0.25">
      <c r="A186" s="108"/>
      <c r="B186" s="109"/>
      <c r="C186" s="50" t="s">
        <v>33</v>
      </c>
      <c r="D186" s="2"/>
      <c r="E186" s="2"/>
      <c r="F186" s="2"/>
      <c r="G186" s="2"/>
      <c r="H186" s="2"/>
      <c r="I186" s="3">
        <f>SUM(I185:I185)</f>
        <v>204.7</v>
      </c>
      <c r="J186" s="3">
        <f>SUM(J185:J185)</f>
        <v>0</v>
      </c>
      <c r="K186" s="3">
        <f>SUM(K185:K185)</f>
        <v>0</v>
      </c>
      <c r="L186" s="21"/>
      <c r="M186" s="93"/>
      <c r="N186" s="93"/>
    </row>
    <row r="187" spans="1:14" ht="18.75" x14ac:dyDescent="0.25">
      <c r="A187" s="83"/>
      <c r="B187" s="55"/>
      <c r="C187" s="47"/>
      <c r="D187" s="2"/>
      <c r="E187" s="2"/>
      <c r="F187" s="2"/>
      <c r="G187" s="2"/>
      <c r="H187" s="2"/>
      <c r="I187" s="3"/>
      <c r="J187" s="3"/>
      <c r="K187" s="3"/>
      <c r="L187" s="21"/>
      <c r="M187" s="83"/>
      <c r="N187" s="83"/>
    </row>
    <row r="188" spans="1:14" ht="59.25" customHeight="1" x14ac:dyDescent="0.25">
      <c r="A188" s="108">
        <v>45</v>
      </c>
      <c r="B188" s="109" t="s">
        <v>218</v>
      </c>
      <c r="C188" s="42" t="s">
        <v>66</v>
      </c>
      <c r="D188" s="8" t="s">
        <v>67</v>
      </c>
      <c r="E188" s="8" t="s">
        <v>105</v>
      </c>
      <c r="F188" s="8" t="s">
        <v>46</v>
      </c>
      <c r="G188" s="8" t="s">
        <v>28</v>
      </c>
      <c r="H188" s="8" t="s">
        <v>320</v>
      </c>
      <c r="I188" s="12">
        <v>204.7</v>
      </c>
      <c r="J188" s="9"/>
      <c r="K188" s="3"/>
      <c r="L188" s="21" t="s">
        <v>240</v>
      </c>
      <c r="M188" s="92" t="s">
        <v>324</v>
      </c>
      <c r="N188" s="92">
        <v>6</v>
      </c>
    </row>
    <row r="189" spans="1:14" ht="18.75" x14ac:dyDescent="0.25">
      <c r="A189" s="108"/>
      <c r="B189" s="109"/>
      <c r="C189" s="50" t="s">
        <v>33</v>
      </c>
      <c r="D189" s="2"/>
      <c r="E189" s="2"/>
      <c r="F189" s="2"/>
      <c r="G189" s="2"/>
      <c r="H189" s="2"/>
      <c r="I189" s="3">
        <f>SUM(I188:I188)</f>
        <v>204.7</v>
      </c>
      <c r="J189" s="3">
        <f>SUM(J188:J188)</f>
        <v>0</v>
      </c>
      <c r="K189" s="3">
        <f>SUM(K188:K188)</f>
        <v>0</v>
      </c>
      <c r="L189" s="21"/>
      <c r="M189" s="93"/>
      <c r="N189" s="93"/>
    </row>
    <row r="190" spans="1:14" ht="18.75" x14ac:dyDescent="0.3">
      <c r="A190" s="62"/>
      <c r="B190" s="63"/>
      <c r="C190" s="59"/>
      <c r="D190" s="2"/>
      <c r="E190" s="2"/>
      <c r="F190" s="2"/>
      <c r="G190" s="2"/>
      <c r="H190" s="2"/>
      <c r="I190" s="3"/>
      <c r="J190" s="3"/>
      <c r="K190" s="3"/>
      <c r="L190" s="21"/>
      <c r="M190" s="39"/>
      <c r="N190" s="39"/>
    </row>
    <row r="191" spans="1:14" ht="18.75" x14ac:dyDescent="0.3">
      <c r="A191" s="30" t="s">
        <v>15</v>
      </c>
      <c r="B191" s="19"/>
      <c r="C191" s="42"/>
      <c r="D191" s="8"/>
      <c r="E191" s="8"/>
      <c r="F191" s="8"/>
      <c r="G191" s="8"/>
      <c r="H191" s="8"/>
      <c r="I191" s="20">
        <f>SUMIF($C$181:$C$190,"Итого",I181:I190)</f>
        <v>428.6</v>
      </c>
      <c r="J191" s="20">
        <f>SUMIF($C$181:$C$190,"Итого",J181:J190)</f>
        <v>0</v>
      </c>
      <c r="K191" s="20">
        <f>SUMIF($C$181:$C$190,"Итого",K181:K190)</f>
        <v>0</v>
      </c>
      <c r="L191" s="36"/>
      <c r="M191" s="81"/>
      <c r="N191" s="81"/>
    </row>
    <row r="192" spans="1:14" ht="18.75" x14ac:dyDescent="0.3">
      <c r="A192" s="4"/>
      <c r="B192" s="33"/>
      <c r="C192" s="42"/>
      <c r="D192" s="8"/>
      <c r="E192" s="8"/>
      <c r="F192" s="8"/>
      <c r="G192" s="8"/>
      <c r="H192" s="8"/>
      <c r="I192" s="12"/>
      <c r="J192" s="12"/>
      <c r="K192" s="12"/>
      <c r="L192" s="21"/>
      <c r="M192" s="81"/>
      <c r="N192" s="81"/>
    </row>
    <row r="193" spans="1:14" ht="18.75" x14ac:dyDescent="0.3">
      <c r="A193" s="51" t="s">
        <v>68</v>
      </c>
      <c r="B193" s="52"/>
      <c r="C193" s="53"/>
      <c r="D193" s="48"/>
      <c r="E193" s="8"/>
      <c r="F193" s="8"/>
      <c r="G193" s="8"/>
      <c r="H193" s="65"/>
      <c r="I193" s="12"/>
      <c r="J193" s="12"/>
      <c r="K193" s="12"/>
      <c r="L193" s="34"/>
      <c r="M193" s="87"/>
      <c r="N193" s="87"/>
    </row>
    <row r="194" spans="1:14" ht="18.75" x14ac:dyDescent="0.3">
      <c r="A194" s="30"/>
      <c r="B194" s="42"/>
      <c r="C194" s="57"/>
      <c r="D194" s="48"/>
      <c r="E194" s="8"/>
      <c r="F194" s="8"/>
      <c r="G194" s="8"/>
      <c r="H194" s="65"/>
      <c r="I194" s="12"/>
      <c r="J194" s="12"/>
      <c r="K194" s="12"/>
      <c r="L194" s="34"/>
      <c r="M194" s="81"/>
      <c r="N194" s="81"/>
    </row>
    <row r="195" spans="1:14" ht="18.75" x14ac:dyDescent="0.25">
      <c r="A195" s="92">
        <v>46</v>
      </c>
      <c r="B195" s="100" t="s">
        <v>191</v>
      </c>
      <c r="C195" s="46" t="s">
        <v>59</v>
      </c>
      <c r="D195" s="8" t="s">
        <v>69</v>
      </c>
      <c r="E195" s="8" t="s">
        <v>18</v>
      </c>
      <c r="F195" s="8" t="s">
        <v>192</v>
      </c>
      <c r="G195" s="8" t="s">
        <v>27</v>
      </c>
      <c r="H195" s="65" t="s">
        <v>294</v>
      </c>
      <c r="I195" s="9">
        <v>112</v>
      </c>
      <c r="J195" s="9"/>
      <c r="K195" s="9"/>
      <c r="L195" s="34" t="s">
        <v>176</v>
      </c>
      <c r="M195" s="92" t="s">
        <v>354</v>
      </c>
      <c r="N195" s="92">
        <v>24</v>
      </c>
    </row>
    <row r="196" spans="1:14" ht="18.75" x14ac:dyDescent="0.25">
      <c r="A196" s="93"/>
      <c r="B196" s="102"/>
      <c r="C196" s="42" t="s">
        <v>33</v>
      </c>
      <c r="D196" s="2"/>
      <c r="E196" s="2"/>
      <c r="F196" s="2"/>
      <c r="G196" s="2"/>
      <c r="H196" s="70"/>
      <c r="I196" s="3">
        <f>SUM(I195:I195)</f>
        <v>112</v>
      </c>
      <c r="J196" s="3">
        <f>SUM(J195:J195)</f>
        <v>0</v>
      </c>
      <c r="K196" s="3">
        <f>SUM(K195:K195)</f>
        <v>0</v>
      </c>
      <c r="L196" s="45"/>
      <c r="M196" s="93"/>
      <c r="N196" s="93"/>
    </row>
    <row r="197" spans="1:14" ht="18.75" x14ac:dyDescent="0.25">
      <c r="A197" s="80"/>
      <c r="B197" s="54"/>
      <c r="C197" s="42"/>
      <c r="D197" s="2"/>
      <c r="E197" s="2"/>
      <c r="F197" s="2"/>
      <c r="G197" s="2"/>
      <c r="H197" s="70"/>
      <c r="I197" s="3"/>
      <c r="J197" s="3"/>
      <c r="K197" s="3"/>
      <c r="L197" s="45"/>
      <c r="M197" s="80"/>
      <c r="N197" s="80"/>
    </row>
    <row r="198" spans="1:14" ht="18.75" x14ac:dyDescent="0.25">
      <c r="A198" s="92">
        <v>47</v>
      </c>
      <c r="B198" s="100" t="s">
        <v>246</v>
      </c>
      <c r="C198" s="100" t="s">
        <v>59</v>
      </c>
      <c r="D198" s="8" t="s">
        <v>69</v>
      </c>
      <c r="E198" s="8" t="s">
        <v>18</v>
      </c>
      <c r="F198" s="8" t="s">
        <v>192</v>
      </c>
      <c r="G198" s="8" t="s">
        <v>27</v>
      </c>
      <c r="H198" s="65" t="s">
        <v>294</v>
      </c>
      <c r="I198" s="9">
        <v>183</v>
      </c>
      <c r="J198" s="9"/>
      <c r="K198" s="9"/>
      <c r="L198" s="34" t="s">
        <v>247</v>
      </c>
      <c r="M198" s="92" t="s">
        <v>355</v>
      </c>
      <c r="N198" s="92">
        <v>32</v>
      </c>
    </row>
    <row r="199" spans="1:14" ht="47.25" x14ac:dyDescent="0.25">
      <c r="A199" s="94"/>
      <c r="B199" s="101"/>
      <c r="C199" s="102"/>
      <c r="D199" s="8" t="s">
        <v>69</v>
      </c>
      <c r="E199" s="8" t="s">
        <v>18</v>
      </c>
      <c r="F199" s="8" t="s">
        <v>192</v>
      </c>
      <c r="G199" s="8" t="s">
        <v>27</v>
      </c>
      <c r="H199" s="65" t="s">
        <v>294</v>
      </c>
      <c r="I199" s="9">
        <v>464.9</v>
      </c>
      <c r="J199" s="9"/>
      <c r="K199" s="9"/>
      <c r="L199" s="34" t="s">
        <v>248</v>
      </c>
      <c r="M199" s="94"/>
      <c r="N199" s="94"/>
    </row>
    <row r="200" spans="1:14" ht="18.75" x14ac:dyDescent="0.25">
      <c r="A200" s="93"/>
      <c r="B200" s="102"/>
      <c r="C200" s="42" t="s">
        <v>33</v>
      </c>
      <c r="D200" s="2"/>
      <c r="E200" s="2"/>
      <c r="F200" s="2"/>
      <c r="G200" s="2"/>
      <c r="H200" s="70"/>
      <c r="I200" s="3">
        <f>SUM(I198:I199)</f>
        <v>647.9</v>
      </c>
      <c r="J200" s="3">
        <f t="shared" ref="J200:K200" si="17">SUM(J198:J199)</f>
        <v>0</v>
      </c>
      <c r="K200" s="3">
        <f t="shared" si="17"/>
        <v>0</v>
      </c>
      <c r="L200" s="45"/>
      <c r="M200" s="93"/>
      <c r="N200" s="93"/>
    </row>
    <row r="201" spans="1:14" ht="18.75" x14ac:dyDescent="0.25">
      <c r="A201" s="80"/>
      <c r="B201" s="54"/>
      <c r="C201" s="42"/>
      <c r="D201" s="2"/>
      <c r="E201" s="2"/>
      <c r="F201" s="2"/>
      <c r="G201" s="2"/>
      <c r="H201" s="70"/>
      <c r="I201" s="3"/>
      <c r="J201" s="3"/>
      <c r="K201" s="3"/>
      <c r="L201" s="45"/>
      <c r="M201" s="80"/>
      <c r="N201" s="80"/>
    </row>
    <row r="202" spans="1:14" ht="18.75" x14ac:dyDescent="0.25">
      <c r="A202" s="92">
        <v>48</v>
      </c>
      <c r="B202" s="100" t="s">
        <v>193</v>
      </c>
      <c r="C202" s="46" t="s">
        <v>59</v>
      </c>
      <c r="D202" s="8" t="s">
        <v>69</v>
      </c>
      <c r="E202" s="8" t="s">
        <v>18</v>
      </c>
      <c r="F202" s="8" t="s">
        <v>192</v>
      </c>
      <c r="G202" s="8" t="s">
        <v>147</v>
      </c>
      <c r="H202" s="65" t="s">
        <v>304</v>
      </c>
      <c r="I202" s="9">
        <v>1</v>
      </c>
      <c r="J202" s="9"/>
      <c r="K202" s="9"/>
      <c r="L202" s="45" t="s">
        <v>194</v>
      </c>
      <c r="M202" s="92" t="s">
        <v>356</v>
      </c>
      <c r="N202" s="92">
        <v>7</v>
      </c>
    </row>
    <row r="203" spans="1:14" ht="18.75" x14ac:dyDescent="0.25">
      <c r="A203" s="93"/>
      <c r="B203" s="102"/>
      <c r="C203" s="42" t="s">
        <v>33</v>
      </c>
      <c r="D203" s="2"/>
      <c r="E203" s="2"/>
      <c r="F203" s="2"/>
      <c r="G203" s="2"/>
      <c r="H203" s="70"/>
      <c r="I203" s="3">
        <f>SUM(I202:I202)</f>
        <v>1</v>
      </c>
      <c r="J203" s="3">
        <f>SUM(J202:J202)</f>
        <v>0</v>
      </c>
      <c r="K203" s="3">
        <f>SUM(K202:K202)</f>
        <v>0</v>
      </c>
      <c r="L203" s="45"/>
      <c r="M203" s="93"/>
      <c r="N203" s="93"/>
    </row>
    <row r="204" spans="1:14" ht="18.75" x14ac:dyDescent="0.25">
      <c r="A204" s="80"/>
      <c r="B204" s="54"/>
      <c r="C204" s="46"/>
      <c r="D204" s="2"/>
      <c r="E204" s="2"/>
      <c r="F204" s="2"/>
      <c r="G204" s="2"/>
      <c r="H204" s="70"/>
      <c r="I204" s="3"/>
      <c r="J204" s="3"/>
      <c r="K204" s="3"/>
      <c r="L204" s="45"/>
      <c r="M204" s="80"/>
      <c r="N204" s="80"/>
    </row>
    <row r="205" spans="1:14" ht="18.75" x14ac:dyDescent="0.25">
      <c r="A205" s="92">
        <v>49</v>
      </c>
      <c r="B205" s="100" t="s">
        <v>195</v>
      </c>
      <c r="C205" s="100" t="s">
        <v>59</v>
      </c>
      <c r="D205" s="8" t="s">
        <v>69</v>
      </c>
      <c r="E205" s="8" t="s">
        <v>18</v>
      </c>
      <c r="F205" s="8" t="s">
        <v>56</v>
      </c>
      <c r="G205" s="8" t="s">
        <v>27</v>
      </c>
      <c r="H205" s="65" t="s">
        <v>298</v>
      </c>
      <c r="I205" s="9">
        <v>27.6</v>
      </c>
      <c r="J205" s="9"/>
      <c r="K205" s="9"/>
      <c r="L205" s="103" t="s">
        <v>58</v>
      </c>
      <c r="M205" s="92" t="s">
        <v>357</v>
      </c>
      <c r="N205" s="92">
        <v>47</v>
      </c>
    </row>
    <row r="206" spans="1:14" ht="18.75" x14ac:dyDescent="0.25">
      <c r="A206" s="94"/>
      <c r="B206" s="101"/>
      <c r="C206" s="102"/>
      <c r="D206" s="8" t="s">
        <v>69</v>
      </c>
      <c r="E206" s="8" t="s">
        <v>18</v>
      </c>
      <c r="F206" s="8" t="s">
        <v>56</v>
      </c>
      <c r="G206" s="8" t="s">
        <v>57</v>
      </c>
      <c r="H206" s="65" t="s">
        <v>303</v>
      </c>
      <c r="I206" s="9">
        <v>205.2</v>
      </c>
      <c r="J206" s="9"/>
      <c r="K206" s="9"/>
      <c r="L206" s="104"/>
      <c r="M206" s="94"/>
      <c r="N206" s="94"/>
    </row>
    <row r="207" spans="1:14" ht="18.75" x14ac:dyDescent="0.25">
      <c r="A207" s="93"/>
      <c r="B207" s="102"/>
      <c r="C207" s="42" t="s">
        <v>33</v>
      </c>
      <c r="D207" s="2"/>
      <c r="E207" s="2"/>
      <c r="F207" s="2"/>
      <c r="G207" s="2"/>
      <c r="H207" s="70"/>
      <c r="I207" s="3">
        <f>SUM(I205:I206)</f>
        <v>232.8</v>
      </c>
      <c r="J207" s="3">
        <f>SUM(J205:J205)</f>
        <v>0</v>
      </c>
      <c r="K207" s="3">
        <f>SUM(K205:K205)</f>
        <v>0</v>
      </c>
      <c r="L207" s="45"/>
      <c r="M207" s="93"/>
      <c r="N207" s="93"/>
    </row>
    <row r="208" spans="1:14" ht="18.75" x14ac:dyDescent="0.25">
      <c r="A208" s="39"/>
      <c r="B208" s="42"/>
      <c r="C208" s="42"/>
      <c r="D208" s="2"/>
      <c r="E208" s="2"/>
      <c r="F208" s="2"/>
      <c r="G208" s="2"/>
      <c r="H208" s="70"/>
      <c r="I208" s="3"/>
      <c r="J208" s="3"/>
      <c r="K208" s="3"/>
      <c r="L208" s="45"/>
      <c r="M208" s="39"/>
      <c r="N208" s="39"/>
    </row>
    <row r="209" spans="1:14" ht="18.75" x14ac:dyDescent="0.25">
      <c r="A209" s="92">
        <v>50</v>
      </c>
      <c r="B209" s="100" t="s">
        <v>196</v>
      </c>
      <c r="C209" s="46" t="s">
        <v>59</v>
      </c>
      <c r="D209" s="8" t="s">
        <v>69</v>
      </c>
      <c r="E209" s="8" t="s">
        <v>18</v>
      </c>
      <c r="F209" s="8" t="s">
        <v>56</v>
      </c>
      <c r="G209" s="8" t="s">
        <v>57</v>
      </c>
      <c r="H209" s="65" t="s">
        <v>303</v>
      </c>
      <c r="I209" s="9">
        <v>135.30000000000001</v>
      </c>
      <c r="J209" s="9"/>
      <c r="K209" s="9"/>
      <c r="L209" s="45" t="s">
        <v>58</v>
      </c>
      <c r="M209" s="92" t="s">
        <v>358</v>
      </c>
      <c r="N209" s="92">
        <v>81</v>
      </c>
    </row>
    <row r="210" spans="1:14" ht="18.75" x14ac:dyDescent="0.25">
      <c r="A210" s="93"/>
      <c r="B210" s="102"/>
      <c r="C210" s="42" t="s">
        <v>33</v>
      </c>
      <c r="D210" s="2"/>
      <c r="E210" s="2"/>
      <c r="F210" s="2"/>
      <c r="G210" s="2"/>
      <c r="H210" s="70"/>
      <c r="I210" s="3">
        <f>SUM(I209:I209)</f>
        <v>135.30000000000001</v>
      </c>
      <c r="J210" s="3">
        <f>SUM(J209:J209)</f>
        <v>0</v>
      </c>
      <c r="K210" s="3">
        <f>SUM(K209:K209)</f>
        <v>0</v>
      </c>
      <c r="L210" s="45"/>
      <c r="M210" s="93"/>
      <c r="N210" s="93"/>
    </row>
    <row r="211" spans="1:14" ht="18.75" x14ac:dyDescent="0.25">
      <c r="A211" s="80"/>
      <c r="B211" s="54"/>
      <c r="C211" s="46"/>
      <c r="D211" s="2"/>
      <c r="E211" s="2"/>
      <c r="F211" s="2"/>
      <c r="G211" s="2"/>
      <c r="H211" s="70"/>
      <c r="I211" s="3"/>
      <c r="J211" s="3"/>
      <c r="K211" s="3"/>
      <c r="L211" s="45"/>
      <c r="M211" s="80"/>
      <c r="N211" s="80"/>
    </row>
    <row r="212" spans="1:14" ht="18.75" x14ac:dyDescent="0.25">
      <c r="A212" s="92">
        <v>51</v>
      </c>
      <c r="B212" s="100" t="s">
        <v>197</v>
      </c>
      <c r="C212" s="46" t="s">
        <v>59</v>
      </c>
      <c r="D212" s="8" t="s">
        <v>69</v>
      </c>
      <c r="E212" s="8" t="s">
        <v>18</v>
      </c>
      <c r="F212" s="8" t="s">
        <v>56</v>
      </c>
      <c r="G212" s="8" t="s">
        <v>57</v>
      </c>
      <c r="H212" s="65" t="s">
        <v>303</v>
      </c>
      <c r="I212" s="9">
        <v>34.6</v>
      </c>
      <c r="J212" s="9"/>
      <c r="K212" s="9"/>
      <c r="L212" s="45" t="s">
        <v>58</v>
      </c>
      <c r="M212" s="92" t="s">
        <v>359</v>
      </c>
      <c r="N212" s="92">
        <v>45</v>
      </c>
    </row>
    <row r="213" spans="1:14" ht="18.75" x14ac:dyDescent="0.25">
      <c r="A213" s="93"/>
      <c r="B213" s="102"/>
      <c r="C213" s="42" t="s">
        <v>33</v>
      </c>
      <c r="D213" s="2"/>
      <c r="E213" s="2"/>
      <c r="F213" s="2"/>
      <c r="G213" s="2"/>
      <c r="H213" s="70"/>
      <c r="I213" s="3">
        <f>SUM(I212:I212)</f>
        <v>34.6</v>
      </c>
      <c r="J213" s="3">
        <f>SUM(J212:J212)</f>
        <v>0</v>
      </c>
      <c r="K213" s="3">
        <f>SUM(K212:K212)</f>
        <v>0</v>
      </c>
      <c r="L213" s="45"/>
      <c r="M213" s="93"/>
      <c r="N213" s="93"/>
    </row>
    <row r="214" spans="1:14" ht="18.75" x14ac:dyDescent="0.25">
      <c r="A214" s="80"/>
      <c r="B214" s="54"/>
      <c r="C214" s="46"/>
      <c r="D214" s="2"/>
      <c r="E214" s="2"/>
      <c r="F214" s="2"/>
      <c r="G214" s="2"/>
      <c r="H214" s="70"/>
      <c r="I214" s="3"/>
      <c r="J214" s="3"/>
      <c r="K214" s="3"/>
      <c r="L214" s="45"/>
      <c r="M214" s="80"/>
      <c r="N214" s="80"/>
    </row>
    <row r="215" spans="1:14" ht="37.5" x14ac:dyDescent="0.25">
      <c r="A215" s="92">
        <v>52</v>
      </c>
      <c r="B215" s="100" t="s">
        <v>283</v>
      </c>
      <c r="C215" s="46" t="s">
        <v>73</v>
      </c>
      <c r="D215" s="8" t="s">
        <v>69</v>
      </c>
      <c r="E215" s="8" t="s">
        <v>108</v>
      </c>
      <c r="F215" s="8" t="s">
        <v>133</v>
      </c>
      <c r="G215" s="8" t="s">
        <v>199</v>
      </c>
      <c r="H215" s="89" t="s">
        <v>321</v>
      </c>
      <c r="I215" s="9"/>
      <c r="J215" s="9">
        <v>-369.1</v>
      </c>
      <c r="K215" s="9">
        <v>-369.1</v>
      </c>
      <c r="L215" s="34" t="s">
        <v>166</v>
      </c>
      <c r="M215" s="92" t="s">
        <v>360</v>
      </c>
      <c r="N215" s="92">
        <v>3</v>
      </c>
    </row>
    <row r="216" spans="1:14" ht="18.75" x14ac:dyDescent="0.25">
      <c r="A216" s="93"/>
      <c r="B216" s="102"/>
      <c r="C216" s="42" t="s">
        <v>33</v>
      </c>
      <c r="D216" s="2"/>
      <c r="E216" s="2"/>
      <c r="F216" s="2"/>
      <c r="G216" s="2"/>
      <c r="H216" s="2"/>
      <c r="I216" s="3">
        <f>SUM(I215:I215)</f>
        <v>0</v>
      </c>
      <c r="J216" s="3">
        <f>SUM(J215:J215)</f>
        <v>-369.1</v>
      </c>
      <c r="K216" s="3">
        <f>SUM(K215:K215)</f>
        <v>-369.1</v>
      </c>
      <c r="L216" s="45"/>
      <c r="M216" s="93"/>
      <c r="N216" s="93"/>
    </row>
    <row r="217" spans="1:14" ht="18.75" x14ac:dyDescent="0.25">
      <c r="A217" s="80"/>
      <c r="B217" s="54"/>
      <c r="C217" s="42"/>
      <c r="D217" s="2"/>
      <c r="E217" s="2"/>
      <c r="F217" s="2"/>
      <c r="G217" s="2"/>
      <c r="H217" s="2"/>
      <c r="I217" s="3"/>
      <c r="J217" s="3"/>
      <c r="K217" s="3"/>
      <c r="L217" s="45"/>
      <c r="M217" s="80"/>
      <c r="N217" s="80"/>
    </row>
    <row r="218" spans="1:14" ht="47.25" x14ac:dyDescent="0.25">
      <c r="A218" s="92">
        <v>53</v>
      </c>
      <c r="B218" s="100" t="s">
        <v>131</v>
      </c>
      <c r="C218" s="100" t="s">
        <v>73</v>
      </c>
      <c r="D218" s="8" t="s">
        <v>69</v>
      </c>
      <c r="E218" s="8" t="s">
        <v>108</v>
      </c>
      <c r="F218" s="8" t="s">
        <v>132</v>
      </c>
      <c r="G218" s="8" t="s">
        <v>27</v>
      </c>
      <c r="H218" s="8" t="s">
        <v>294</v>
      </c>
      <c r="I218" s="9">
        <v>-598.70000000000005</v>
      </c>
      <c r="J218" s="9"/>
      <c r="K218" s="9"/>
      <c r="L218" s="45" t="s">
        <v>266</v>
      </c>
      <c r="M218" s="92" t="s">
        <v>361</v>
      </c>
      <c r="N218" s="92">
        <v>53</v>
      </c>
    </row>
    <row r="219" spans="1:14" ht="94.5" x14ac:dyDescent="0.25">
      <c r="A219" s="94"/>
      <c r="B219" s="101"/>
      <c r="C219" s="101"/>
      <c r="D219" s="8" t="s">
        <v>69</v>
      </c>
      <c r="E219" s="8" t="s">
        <v>108</v>
      </c>
      <c r="F219" s="8" t="s">
        <v>133</v>
      </c>
      <c r="G219" s="8" t="s">
        <v>27</v>
      </c>
      <c r="H219" s="8" t="s">
        <v>294</v>
      </c>
      <c r="I219" s="9">
        <v>438.6</v>
      </c>
      <c r="J219" s="9"/>
      <c r="K219" s="9"/>
      <c r="L219" s="45" t="s">
        <v>267</v>
      </c>
      <c r="M219" s="94"/>
      <c r="N219" s="94"/>
    </row>
    <row r="220" spans="1:14" ht="47.25" x14ac:dyDescent="0.25">
      <c r="A220" s="94"/>
      <c r="B220" s="101"/>
      <c r="C220" s="102"/>
      <c r="D220" s="8" t="s">
        <v>69</v>
      </c>
      <c r="E220" s="8" t="s">
        <v>134</v>
      </c>
      <c r="F220" s="8" t="s">
        <v>135</v>
      </c>
      <c r="G220" s="8" t="s">
        <v>27</v>
      </c>
      <c r="H220" s="8" t="s">
        <v>294</v>
      </c>
      <c r="I220" s="9">
        <v>160.1</v>
      </c>
      <c r="J220" s="9"/>
      <c r="K220" s="9"/>
      <c r="L220" s="45" t="s">
        <v>268</v>
      </c>
      <c r="M220" s="94"/>
      <c r="N220" s="94"/>
    </row>
    <row r="221" spans="1:14" ht="18.75" x14ac:dyDescent="0.25">
      <c r="A221" s="93"/>
      <c r="B221" s="102"/>
      <c r="C221" s="42" t="s">
        <v>33</v>
      </c>
      <c r="D221" s="2"/>
      <c r="E221" s="2"/>
      <c r="F221" s="2"/>
      <c r="G221" s="2"/>
      <c r="H221" s="2"/>
      <c r="I221" s="3">
        <f>SUM(I218:I220)</f>
        <v>0</v>
      </c>
      <c r="J221" s="3">
        <f>SUM(J218:J218)</f>
        <v>0</v>
      </c>
      <c r="K221" s="3">
        <f>SUM(K218:K218)</f>
        <v>0</v>
      </c>
      <c r="L221" s="45"/>
      <c r="M221" s="93"/>
      <c r="N221" s="93"/>
    </row>
    <row r="222" spans="1:14" ht="18.75" x14ac:dyDescent="0.25">
      <c r="A222" s="39"/>
      <c r="B222" s="42"/>
      <c r="C222" s="42"/>
      <c r="D222" s="2"/>
      <c r="E222" s="2"/>
      <c r="F222" s="2"/>
      <c r="G222" s="2"/>
      <c r="H222" s="2"/>
      <c r="I222" s="3"/>
      <c r="J222" s="3"/>
      <c r="K222" s="3"/>
      <c r="L222" s="45"/>
      <c r="M222" s="39"/>
      <c r="N222" s="39"/>
    </row>
    <row r="223" spans="1:14" ht="37.5" x14ac:dyDescent="0.25">
      <c r="A223" s="92">
        <v>54</v>
      </c>
      <c r="B223" s="100" t="s">
        <v>388</v>
      </c>
      <c r="C223" s="46" t="s">
        <v>62</v>
      </c>
      <c r="D223" s="8" t="s">
        <v>69</v>
      </c>
      <c r="E223" s="8" t="s">
        <v>145</v>
      </c>
      <c r="F223" s="8" t="s">
        <v>146</v>
      </c>
      <c r="G223" s="8" t="s">
        <v>199</v>
      </c>
      <c r="H223" s="89" t="s">
        <v>321</v>
      </c>
      <c r="I223" s="9">
        <f>-188.7-58.3</f>
        <v>-247</v>
      </c>
      <c r="J223" s="9">
        <v>-247</v>
      </c>
      <c r="K223" s="9">
        <v>-247</v>
      </c>
      <c r="L223" s="34" t="s">
        <v>166</v>
      </c>
      <c r="M223" s="92" t="s">
        <v>362</v>
      </c>
      <c r="N223" s="92">
        <v>2</v>
      </c>
    </row>
    <row r="224" spans="1:14" ht="18.75" x14ac:dyDescent="0.25">
      <c r="A224" s="93"/>
      <c r="B224" s="124"/>
      <c r="C224" s="42" t="s">
        <v>33</v>
      </c>
      <c r="D224" s="2"/>
      <c r="E224" s="2"/>
      <c r="F224" s="2"/>
      <c r="G224" s="2"/>
      <c r="H224" s="2"/>
      <c r="I224" s="3">
        <f>SUM(I223:I223)</f>
        <v>-247</v>
      </c>
      <c r="J224" s="3">
        <f>SUM(J223:J223)</f>
        <v>-247</v>
      </c>
      <c r="K224" s="3">
        <f>SUM(K223:K223)</f>
        <v>-247</v>
      </c>
      <c r="L224" s="45"/>
      <c r="M224" s="93"/>
      <c r="N224" s="93"/>
    </row>
    <row r="225" spans="1:14" ht="18.75" x14ac:dyDescent="0.25">
      <c r="A225" s="80"/>
      <c r="B225" s="54"/>
      <c r="C225" s="42"/>
      <c r="D225" s="2"/>
      <c r="E225" s="2"/>
      <c r="F225" s="2"/>
      <c r="G225" s="2"/>
      <c r="H225" s="2"/>
      <c r="I225" s="3"/>
      <c r="J225" s="3"/>
      <c r="K225" s="3"/>
      <c r="L225" s="45"/>
      <c r="M225" s="80"/>
      <c r="N225" s="80"/>
    </row>
    <row r="226" spans="1:14" ht="37.5" x14ac:dyDescent="0.25">
      <c r="A226" s="92">
        <v>55</v>
      </c>
      <c r="B226" s="100" t="s">
        <v>198</v>
      </c>
      <c r="C226" s="46" t="s">
        <v>62</v>
      </c>
      <c r="D226" s="8" t="s">
        <v>69</v>
      </c>
      <c r="E226" s="8" t="s">
        <v>145</v>
      </c>
      <c r="F226" s="8" t="s">
        <v>146</v>
      </c>
      <c r="G226" s="8" t="s">
        <v>199</v>
      </c>
      <c r="H226" s="89" t="s">
        <v>321</v>
      </c>
      <c r="I226" s="9">
        <f>5278.5+1438.5</f>
        <v>6717</v>
      </c>
      <c r="J226" s="9"/>
      <c r="K226" s="9"/>
      <c r="L226" s="45" t="s">
        <v>166</v>
      </c>
      <c r="M226" s="92" t="s">
        <v>363</v>
      </c>
      <c r="N226" s="92">
        <v>4</v>
      </c>
    </row>
    <row r="227" spans="1:14" ht="18.75" x14ac:dyDescent="0.25">
      <c r="A227" s="93"/>
      <c r="B227" s="102"/>
      <c r="C227" s="42" t="s">
        <v>33</v>
      </c>
      <c r="D227" s="2"/>
      <c r="E227" s="2"/>
      <c r="F227" s="2"/>
      <c r="G227" s="2"/>
      <c r="H227" s="2"/>
      <c r="I227" s="3">
        <f>SUM(I226:I226)</f>
        <v>6717</v>
      </c>
      <c r="J227" s="3">
        <f>SUM(J226:J226)</f>
        <v>0</v>
      </c>
      <c r="K227" s="3">
        <f>SUM(K226:K226)</f>
        <v>0</v>
      </c>
      <c r="L227" s="45"/>
      <c r="M227" s="93"/>
      <c r="N227" s="93"/>
    </row>
    <row r="228" spans="1:14" ht="18.75" x14ac:dyDescent="0.25">
      <c r="A228" s="80"/>
      <c r="B228" s="54"/>
      <c r="C228" s="46"/>
      <c r="D228" s="2"/>
      <c r="E228" s="2"/>
      <c r="F228" s="2"/>
      <c r="G228" s="2"/>
      <c r="H228" s="2"/>
      <c r="I228" s="3"/>
      <c r="J228" s="3"/>
      <c r="K228" s="3"/>
      <c r="L228" s="45"/>
      <c r="M228" s="80"/>
      <c r="N228" s="80"/>
    </row>
    <row r="229" spans="1:14" ht="31.5" x14ac:dyDescent="0.25">
      <c r="A229" s="92">
        <v>56</v>
      </c>
      <c r="B229" s="100" t="s">
        <v>144</v>
      </c>
      <c r="C229" s="46" t="s">
        <v>62</v>
      </c>
      <c r="D229" s="8" t="s">
        <v>69</v>
      </c>
      <c r="E229" s="8" t="s">
        <v>145</v>
      </c>
      <c r="F229" s="8" t="s">
        <v>146</v>
      </c>
      <c r="G229" s="8" t="s">
        <v>147</v>
      </c>
      <c r="H229" s="8" t="s">
        <v>322</v>
      </c>
      <c r="I229" s="9">
        <v>197.6</v>
      </c>
      <c r="J229" s="9"/>
      <c r="K229" s="9"/>
      <c r="L229" s="45" t="s">
        <v>231</v>
      </c>
      <c r="M229" s="92" t="s">
        <v>364</v>
      </c>
      <c r="N229" s="92">
        <v>4</v>
      </c>
    </row>
    <row r="230" spans="1:14" ht="18.75" x14ac:dyDescent="0.25">
      <c r="A230" s="93"/>
      <c r="B230" s="102"/>
      <c r="C230" s="42" t="s">
        <v>33</v>
      </c>
      <c r="D230" s="2"/>
      <c r="E230" s="2"/>
      <c r="F230" s="2"/>
      <c r="G230" s="2"/>
      <c r="H230" s="2"/>
      <c r="I230" s="3">
        <f>SUM(I229:I229)</f>
        <v>197.6</v>
      </c>
      <c r="J230" s="3">
        <f>SUM(J229:J229)</f>
        <v>0</v>
      </c>
      <c r="K230" s="3">
        <f>SUM(K229:K229)</f>
        <v>0</v>
      </c>
      <c r="L230" s="45"/>
      <c r="M230" s="93"/>
      <c r="N230" s="93"/>
    </row>
    <row r="231" spans="1:14" ht="18.75" x14ac:dyDescent="0.25">
      <c r="A231" s="80"/>
      <c r="B231" s="54"/>
      <c r="C231" s="42"/>
      <c r="D231" s="2"/>
      <c r="E231" s="2"/>
      <c r="F231" s="2"/>
      <c r="G231" s="2"/>
      <c r="H231" s="2"/>
      <c r="I231" s="3"/>
      <c r="J231" s="3"/>
      <c r="K231" s="3"/>
      <c r="L231" s="45"/>
      <c r="M231" s="80"/>
      <c r="N231" s="80"/>
    </row>
    <row r="232" spans="1:14" ht="18.75" x14ac:dyDescent="0.25">
      <c r="A232" s="92">
        <v>57</v>
      </c>
      <c r="B232" s="100" t="s">
        <v>271</v>
      </c>
      <c r="C232" s="46" t="s">
        <v>62</v>
      </c>
      <c r="D232" s="8" t="s">
        <v>69</v>
      </c>
      <c r="E232" s="8" t="s">
        <v>145</v>
      </c>
      <c r="F232" s="8" t="s">
        <v>56</v>
      </c>
      <c r="G232" s="8" t="s">
        <v>57</v>
      </c>
      <c r="H232" s="8" t="s">
        <v>303</v>
      </c>
      <c r="I232" s="9">
        <v>-197.8</v>
      </c>
      <c r="J232" s="9"/>
      <c r="K232" s="9"/>
      <c r="L232" s="45" t="s">
        <v>270</v>
      </c>
      <c r="M232" s="92" t="s">
        <v>387</v>
      </c>
      <c r="N232" s="92">
        <v>1</v>
      </c>
    </row>
    <row r="233" spans="1:14" ht="18.75" x14ac:dyDescent="0.25">
      <c r="A233" s="93"/>
      <c r="B233" s="102"/>
      <c r="C233" s="42" t="s">
        <v>33</v>
      </c>
      <c r="D233" s="2"/>
      <c r="E233" s="2"/>
      <c r="F233" s="2"/>
      <c r="G233" s="2"/>
      <c r="H233" s="2"/>
      <c r="I233" s="3">
        <f>SUM(I232:I232)</f>
        <v>-197.8</v>
      </c>
      <c r="J233" s="3">
        <f>SUM(J232:J232)</f>
        <v>0</v>
      </c>
      <c r="K233" s="3">
        <f>SUM(K232:K232)</f>
        <v>0</v>
      </c>
      <c r="L233" s="45"/>
      <c r="M233" s="93"/>
      <c r="N233" s="93"/>
    </row>
    <row r="234" spans="1:14" ht="18.75" x14ac:dyDescent="0.25">
      <c r="A234" s="80"/>
      <c r="B234" s="54"/>
      <c r="C234" s="42"/>
      <c r="D234" s="2"/>
      <c r="E234" s="2"/>
      <c r="F234" s="2"/>
      <c r="G234" s="2"/>
      <c r="H234" s="2"/>
      <c r="I234" s="3"/>
      <c r="J234" s="3"/>
      <c r="K234" s="3"/>
      <c r="L234" s="45"/>
      <c r="M234" s="80"/>
      <c r="N234" s="80"/>
    </row>
    <row r="235" spans="1:14" ht="78.75" x14ac:dyDescent="0.25">
      <c r="A235" s="95">
        <v>58</v>
      </c>
      <c r="B235" s="105" t="s">
        <v>109</v>
      </c>
      <c r="C235" s="105" t="s">
        <v>54</v>
      </c>
      <c r="D235" s="65" t="s">
        <v>69</v>
      </c>
      <c r="E235" s="65" t="s">
        <v>55</v>
      </c>
      <c r="F235" s="65" t="s">
        <v>110</v>
      </c>
      <c r="G235" s="65" t="s">
        <v>27</v>
      </c>
      <c r="H235" s="8" t="s">
        <v>294</v>
      </c>
      <c r="I235" s="61"/>
      <c r="J235" s="61">
        <v>2075.9</v>
      </c>
      <c r="K235" s="61">
        <v>2201.8000000000002</v>
      </c>
      <c r="L235" s="45" t="s">
        <v>269</v>
      </c>
      <c r="M235" s="95" t="s">
        <v>365</v>
      </c>
      <c r="N235" s="95">
        <v>44</v>
      </c>
    </row>
    <row r="236" spans="1:14" ht="18.75" x14ac:dyDescent="0.25">
      <c r="A236" s="96"/>
      <c r="B236" s="107"/>
      <c r="C236" s="107"/>
      <c r="D236" s="65" t="s">
        <v>69</v>
      </c>
      <c r="E236" s="65" t="s">
        <v>55</v>
      </c>
      <c r="F236" s="65" t="s">
        <v>111</v>
      </c>
      <c r="G236" s="65" t="s">
        <v>27</v>
      </c>
      <c r="H236" s="8" t="s">
        <v>294</v>
      </c>
      <c r="I236" s="61"/>
      <c r="J236" s="61">
        <v>-2075.9</v>
      </c>
      <c r="K236" s="61">
        <v>-2201.8000000000002</v>
      </c>
      <c r="L236" s="72" t="s">
        <v>79</v>
      </c>
      <c r="M236" s="96"/>
      <c r="N236" s="96"/>
    </row>
    <row r="237" spans="1:14" ht="18.75" x14ac:dyDescent="0.25">
      <c r="A237" s="97"/>
      <c r="B237" s="106"/>
      <c r="C237" s="73" t="s">
        <v>33</v>
      </c>
      <c r="D237" s="70"/>
      <c r="E237" s="70"/>
      <c r="F237" s="70"/>
      <c r="G237" s="70"/>
      <c r="H237" s="2"/>
      <c r="I237" s="67">
        <f>SUM(I235:I236)</f>
        <v>0</v>
      </c>
      <c r="J237" s="67">
        <f>SUM(J235:J236)</f>
        <v>0</v>
      </c>
      <c r="K237" s="67">
        <f>SUM(K235:K236)</f>
        <v>0</v>
      </c>
      <c r="L237" s="72"/>
      <c r="M237" s="97"/>
      <c r="N237" s="97"/>
    </row>
    <row r="238" spans="1:14" ht="18.75" x14ac:dyDescent="0.25">
      <c r="A238" s="80"/>
      <c r="B238" s="54"/>
      <c r="C238" s="42"/>
      <c r="D238" s="2"/>
      <c r="E238" s="2"/>
      <c r="F238" s="2"/>
      <c r="G238" s="2"/>
      <c r="H238" s="2"/>
      <c r="I238" s="3"/>
      <c r="J238" s="3"/>
      <c r="K238" s="3"/>
      <c r="L238" s="45"/>
      <c r="M238" s="80"/>
      <c r="N238" s="80"/>
    </row>
    <row r="239" spans="1:14" ht="126" x14ac:dyDescent="0.25">
      <c r="A239" s="95">
        <v>59</v>
      </c>
      <c r="B239" s="105" t="s">
        <v>284</v>
      </c>
      <c r="C239" s="105" t="s">
        <v>54</v>
      </c>
      <c r="D239" s="65" t="s">
        <v>69</v>
      </c>
      <c r="E239" s="65" t="s">
        <v>55</v>
      </c>
      <c r="F239" s="65" t="s">
        <v>111</v>
      </c>
      <c r="G239" s="65" t="s">
        <v>27</v>
      </c>
      <c r="H239" s="8" t="s">
        <v>323</v>
      </c>
      <c r="I239" s="61"/>
      <c r="J239" s="61">
        <v>17138.900000000001</v>
      </c>
      <c r="K239" s="61"/>
      <c r="L239" s="45" t="s">
        <v>275</v>
      </c>
      <c r="M239" s="95" t="s">
        <v>366</v>
      </c>
      <c r="N239" s="95">
        <v>11</v>
      </c>
    </row>
    <row r="240" spans="1:14" ht="18.75" x14ac:dyDescent="0.25">
      <c r="A240" s="96"/>
      <c r="B240" s="107"/>
      <c r="C240" s="107"/>
      <c r="D240" s="65" t="s">
        <v>69</v>
      </c>
      <c r="E240" s="65" t="s">
        <v>55</v>
      </c>
      <c r="F240" s="65" t="s">
        <v>111</v>
      </c>
      <c r="G240" s="65" t="s">
        <v>27</v>
      </c>
      <c r="H240" s="8" t="s">
        <v>294</v>
      </c>
      <c r="I240" s="61"/>
      <c r="J240" s="61">
        <v>-17138.900000000001</v>
      </c>
      <c r="K240" s="61"/>
      <c r="L240" s="72" t="s">
        <v>79</v>
      </c>
      <c r="M240" s="96"/>
      <c r="N240" s="96"/>
    </row>
    <row r="241" spans="1:14" ht="18.75" x14ac:dyDescent="0.25">
      <c r="A241" s="97"/>
      <c r="B241" s="106"/>
      <c r="C241" s="73" t="s">
        <v>33</v>
      </c>
      <c r="D241" s="70"/>
      <c r="E241" s="70"/>
      <c r="F241" s="70"/>
      <c r="G241" s="70"/>
      <c r="H241" s="2"/>
      <c r="I241" s="67">
        <f>SUM(I239:I240)</f>
        <v>0</v>
      </c>
      <c r="J241" s="67">
        <f>SUM(J239:J240)</f>
        <v>0</v>
      </c>
      <c r="K241" s="67">
        <f>SUM(K239:K240)</f>
        <v>0</v>
      </c>
      <c r="L241" s="72"/>
      <c r="M241" s="97"/>
      <c r="N241" s="97"/>
    </row>
    <row r="242" spans="1:14" ht="18.75" x14ac:dyDescent="0.25">
      <c r="A242" s="80"/>
      <c r="B242" s="54"/>
      <c r="C242" s="42"/>
      <c r="D242" s="2"/>
      <c r="E242" s="2"/>
      <c r="F242" s="2"/>
      <c r="G242" s="2"/>
      <c r="H242" s="2"/>
      <c r="I242" s="3"/>
      <c r="J242" s="3"/>
      <c r="K242" s="3"/>
      <c r="L242" s="45"/>
      <c r="M242" s="80"/>
      <c r="N242" s="80"/>
    </row>
    <row r="243" spans="1:14" ht="78.75" x14ac:dyDescent="0.25">
      <c r="A243" s="95">
        <v>60</v>
      </c>
      <c r="B243" s="105" t="s">
        <v>282</v>
      </c>
      <c r="C243" s="105" t="s">
        <v>54</v>
      </c>
      <c r="D243" s="65" t="s">
        <v>69</v>
      </c>
      <c r="E243" s="65" t="s">
        <v>55</v>
      </c>
      <c r="F243" s="65" t="s">
        <v>110</v>
      </c>
      <c r="G243" s="65" t="s">
        <v>27</v>
      </c>
      <c r="H243" s="8" t="s">
        <v>294</v>
      </c>
      <c r="I243" s="61">
        <v>-1045.8</v>
      </c>
      <c r="J243" s="61"/>
      <c r="K243" s="61"/>
      <c r="L243" s="45" t="s">
        <v>269</v>
      </c>
      <c r="M243" s="95" t="s">
        <v>367</v>
      </c>
      <c r="N243" s="95">
        <v>2</v>
      </c>
    </row>
    <row r="244" spans="1:14" ht="18.75" x14ac:dyDescent="0.25">
      <c r="A244" s="96"/>
      <c r="B244" s="107"/>
      <c r="C244" s="107"/>
      <c r="D244" s="65" t="s">
        <v>69</v>
      </c>
      <c r="E244" s="65" t="s">
        <v>55</v>
      </c>
      <c r="F244" s="65" t="s">
        <v>111</v>
      </c>
      <c r="G244" s="65" t="s">
        <v>27</v>
      </c>
      <c r="H244" s="8" t="s">
        <v>294</v>
      </c>
      <c r="I244" s="61">
        <v>1045.8</v>
      </c>
      <c r="J244" s="61"/>
      <c r="K244" s="61"/>
      <c r="L244" s="72" t="s">
        <v>79</v>
      </c>
      <c r="M244" s="96"/>
      <c r="N244" s="96"/>
    </row>
    <row r="245" spans="1:14" ht="18.75" x14ac:dyDescent="0.25">
      <c r="A245" s="97"/>
      <c r="B245" s="106"/>
      <c r="C245" s="73" t="s">
        <v>33</v>
      </c>
      <c r="D245" s="70"/>
      <c r="E245" s="70"/>
      <c r="F245" s="70"/>
      <c r="G245" s="70"/>
      <c r="H245" s="2"/>
      <c r="I245" s="67">
        <f>SUM(I243:I244)</f>
        <v>0</v>
      </c>
      <c r="J245" s="67">
        <f>SUM(J243:J244)</f>
        <v>0</v>
      </c>
      <c r="K245" s="67">
        <f>SUM(K243:K244)</f>
        <v>0</v>
      </c>
      <c r="L245" s="72"/>
      <c r="M245" s="97"/>
      <c r="N245" s="97"/>
    </row>
    <row r="246" spans="1:14" ht="18.75" x14ac:dyDescent="0.25">
      <c r="A246" s="80"/>
      <c r="B246" s="54"/>
      <c r="C246" s="42"/>
      <c r="D246" s="2"/>
      <c r="E246" s="2"/>
      <c r="F246" s="2"/>
      <c r="G246" s="2"/>
      <c r="H246" s="2"/>
      <c r="I246" s="3"/>
      <c r="J246" s="3"/>
      <c r="K246" s="3"/>
      <c r="L246" s="45"/>
      <c r="M246" s="80"/>
      <c r="N246" s="80"/>
    </row>
    <row r="247" spans="1:14" ht="110.25" x14ac:dyDescent="0.25">
      <c r="A247" s="92">
        <v>61</v>
      </c>
      <c r="B247" s="100" t="s">
        <v>205</v>
      </c>
      <c r="C247" s="46" t="s">
        <v>54</v>
      </c>
      <c r="D247" s="8" t="s">
        <v>69</v>
      </c>
      <c r="E247" s="8" t="s">
        <v>201</v>
      </c>
      <c r="F247" s="8" t="s">
        <v>254</v>
      </c>
      <c r="G247" s="8" t="s">
        <v>27</v>
      </c>
      <c r="H247" s="8" t="s">
        <v>294</v>
      </c>
      <c r="I247" s="9">
        <v>75.2</v>
      </c>
      <c r="J247" s="9"/>
      <c r="K247" s="9"/>
      <c r="L247" s="34" t="s">
        <v>206</v>
      </c>
      <c r="M247" s="92" t="s">
        <v>368</v>
      </c>
      <c r="N247" s="92">
        <v>3</v>
      </c>
    </row>
    <row r="248" spans="1:14" ht="18.75" x14ac:dyDescent="0.25">
      <c r="A248" s="93"/>
      <c r="B248" s="102"/>
      <c r="C248" s="42" t="s">
        <v>33</v>
      </c>
      <c r="D248" s="2"/>
      <c r="E248" s="2"/>
      <c r="F248" s="2"/>
      <c r="G248" s="2"/>
      <c r="H248" s="2"/>
      <c r="I248" s="3">
        <f>SUM(I247:I247)</f>
        <v>75.2</v>
      </c>
      <c r="J248" s="3">
        <f>SUM(J247:J247)</f>
        <v>0</v>
      </c>
      <c r="K248" s="3">
        <f>SUM(K247:K247)</f>
        <v>0</v>
      </c>
      <c r="L248" s="45"/>
      <c r="M248" s="93"/>
      <c r="N248" s="93"/>
    </row>
    <row r="249" spans="1:14" ht="18.75" x14ac:dyDescent="0.25">
      <c r="A249" s="80"/>
      <c r="B249" s="54"/>
      <c r="C249" s="42"/>
      <c r="D249" s="2"/>
      <c r="E249" s="2"/>
      <c r="F249" s="2"/>
      <c r="G249" s="2"/>
      <c r="H249" s="2"/>
      <c r="I249" s="3"/>
      <c r="J249" s="3"/>
      <c r="K249" s="3"/>
      <c r="L249" s="45"/>
      <c r="M249" s="80"/>
      <c r="N249" s="80"/>
    </row>
    <row r="250" spans="1:14" ht="18.75" x14ac:dyDescent="0.25">
      <c r="A250" s="92">
        <v>62</v>
      </c>
      <c r="B250" s="100" t="s">
        <v>207</v>
      </c>
      <c r="C250" s="46" t="s">
        <v>54</v>
      </c>
      <c r="D250" s="8" t="s">
        <v>69</v>
      </c>
      <c r="E250" s="8" t="s">
        <v>63</v>
      </c>
      <c r="F250" s="8" t="s">
        <v>208</v>
      </c>
      <c r="G250" s="8" t="s">
        <v>27</v>
      </c>
      <c r="H250" s="8" t="s">
        <v>294</v>
      </c>
      <c r="I250" s="9">
        <v>625.20000000000005</v>
      </c>
      <c r="J250" s="9"/>
      <c r="K250" s="9"/>
      <c r="L250" s="34" t="s">
        <v>209</v>
      </c>
      <c r="M250" s="92" t="s">
        <v>369</v>
      </c>
      <c r="N250" s="92">
        <v>52</v>
      </c>
    </row>
    <row r="251" spans="1:14" ht="18.75" x14ac:dyDescent="0.25">
      <c r="A251" s="113"/>
      <c r="B251" s="102"/>
      <c r="C251" s="42" t="s">
        <v>33</v>
      </c>
      <c r="D251" s="2"/>
      <c r="E251" s="2"/>
      <c r="F251" s="2"/>
      <c r="G251" s="2"/>
      <c r="H251" s="2"/>
      <c r="I251" s="3">
        <f>SUM(I250:I250)</f>
        <v>625.20000000000005</v>
      </c>
      <c r="J251" s="3">
        <f>SUM(J250:J250)</f>
        <v>0</v>
      </c>
      <c r="K251" s="3">
        <f>SUM(K250:K250)</f>
        <v>0</v>
      </c>
      <c r="L251" s="45"/>
      <c r="M251" s="93"/>
      <c r="N251" s="93"/>
    </row>
    <row r="252" spans="1:14" ht="18.75" x14ac:dyDescent="0.25">
      <c r="A252" s="80"/>
      <c r="B252" s="54"/>
      <c r="C252" s="42"/>
      <c r="D252" s="2"/>
      <c r="E252" s="2"/>
      <c r="F252" s="2"/>
      <c r="G252" s="2"/>
      <c r="H252" s="2"/>
      <c r="I252" s="3"/>
      <c r="J252" s="3"/>
      <c r="K252" s="3"/>
      <c r="L252" s="45"/>
      <c r="M252" s="80"/>
      <c r="N252" s="80"/>
    </row>
    <row r="253" spans="1:14" ht="94.5" x14ac:dyDescent="0.25">
      <c r="A253" s="92">
        <v>63</v>
      </c>
      <c r="B253" s="100" t="s">
        <v>264</v>
      </c>
      <c r="C253" s="46" t="s">
        <v>54</v>
      </c>
      <c r="D253" s="8" t="s">
        <v>69</v>
      </c>
      <c r="E253" s="8" t="s">
        <v>82</v>
      </c>
      <c r="F253" s="8" t="s">
        <v>263</v>
      </c>
      <c r="G253" s="8" t="s">
        <v>27</v>
      </c>
      <c r="H253" s="8" t="s">
        <v>294</v>
      </c>
      <c r="I253" s="9">
        <v>220</v>
      </c>
      <c r="J253" s="9"/>
      <c r="K253" s="9"/>
      <c r="L253" s="41" t="s">
        <v>285</v>
      </c>
      <c r="M253" s="92" t="s">
        <v>370</v>
      </c>
      <c r="N253" s="92">
        <v>6</v>
      </c>
    </row>
    <row r="254" spans="1:14" ht="18.75" x14ac:dyDescent="0.25">
      <c r="A254" s="93"/>
      <c r="B254" s="102"/>
      <c r="C254" s="42" t="s">
        <v>33</v>
      </c>
      <c r="D254" s="2"/>
      <c r="E254" s="2"/>
      <c r="F254" s="2"/>
      <c r="G254" s="2"/>
      <c r="H254" s="2"/>
      <c r="I254" s="3">
        <f>SUM(I253:I253)</f>
        <v>220</v>
      </c>
      <c r="J254" s="3">
        <f>SUM(J253:J253)</f>
        <v>0</v>
      </c>
      <c r="K254" s="3">
        <f>SUM(K253:K253)</f>
        <v>0</v>
      </c>
      <c r="L254" s="45"/>
      <c r="M254" s="93"/>
      <c r="N254" s="93"/>
    </row>
    <row r="255" spans="1:14" ht="18.75" x14ac:dyDescent="0.25">
      <c r="A255" s="80"/>
      <c r="B255" s="64"/>
      <c r="C255" s="42"/>
      <c r="D255" s="2"/>
      <c r="E255" s="2"/>
      <c r="F255" s="2"/>
      <c r="G255" s="2"/>
      <c r="H255" s="2"/>
      <c r="I255" s="3"/>
      <c r="J255" s="3"/>
      <c r="K255" s="3"/>
      <c r="L255" s="45"/>
      <c r="M255" s="80"/>
      <c r="N255" s="80"/>
    </row>
    <row r="256" spans="1:14" ht="78.75" x14ac:dyDescent="0.25">
      <c r="A256" s="92">
        <v>64</v>
      </c>
      <c r="B256" s="100" t="s">
        <v>84</v>
      </c>
      <c r="C256" s="46" t="s">
        <v>54</v>
      </c>
      <c r="D256" s="8" t="s">
        <v>69</v>
      </c>
      <c r="E256" s="8" t="s">
        <v>82</v>
      </c>
      <c r="F256" s="8" t="s">
        <v>83</v>
      </c>
      <c r="G256" s="8" t="s">
        <v>27</v>
      </c>
      <c r="H256" s="8" t="s">
        <v>298</v>
      </c>
      <c r="I256" s="9">
        <v>995</v>
      </c>
      <c r="J256" s="9"/>
      <c r="K256" s="9"/>
      <c r="L256" s="34" t="s">
        <v>85</v>
      </c>
      <c r="M256" s="92" t="s">
        <v>371</v>
      </c>
      <c r="N256" s="92">
        <v>5</v>
      </c>
    </row>
    <row r="257" spans="1:14" ht="18.75" x14ac:dyDescent="0.25">
      <c r="A257" s="113"/>
      <c r="B257" s="102"/>
      <c r="C257" s="42" t="s">
        <v>33</v>
      </c>
      <c r="D257" s="2"/>
      <c r="E257" s="2"/>
      <c r="F257" s="2"/>
      <c r="G257" s="2"/>
      <c r="H257" s="2"/>
      <c r="I257" s="3">
        <f>SUM(I256:I256)</f>
        <v>995</v>
      </c>
      <c r="J257" s="3">
        <f>SUM(J256:J256)</f>
        <v>0</v>
      </c>
      <c r="K257" s="3">
        <f>SUM(K256:K256)</f>
        <v>0</v>
      </c>
      <c r="L257" s="45"/>
      <c r="M257" s="93"/>
      <c r="N257" s="93"/>
    </row>
    <row r="258" spans="1:14" ht="18.75" x14ac:dyDescent="0.25">
      <c r="A258" s="80"/>
      <c r="B258" s="54"/>
      <c r="C258" s="42"/>
      <c r="D258" s="2"/>
      <c r="E258" s="2"/>
      <c r="F258" s="2"/>
      <c r="G258" s="2"/>
      <c r="H258" s="2"/>
      <c r="I258" s="3"/>
      <c r="J258" s="3"/>
      <c r="K258" s="3"/>
      <c r="L258" s="45"/>
      <c r="M258" s="80"/>
      <c r="N258" s="80"/>
    </row>
    <row r="259" spans="1:14" ht="18.75" x14ac:dyDescent="0.25">
      <c r="A259" s="92">
        <v>65</v>
      </c>
      <c r="B259" s="100" t="s">
        <v>272</v>
      </c>
      <c r="C259" s="46" t="s">
        <v>54</v>
      </c>
      <c r="D259" s="8" t="s">
        <v>69</v>
      </c>
      <c r="E259" s="8" t="s">
        <v>60</v>
      </c>
      <c r="F259" s="8" t="s">
        <v>237</v>
      </c>
      <c r="G259" s="8" t="s">
        <v>27</v>
      </c>
      <c r="H259" s="65" t="s">
        <v>294</v>
      </c>
      <c r="I259" s="9">
        <v>10368.799999999999</v>
      </c>
      <c r="J259" s="9"/>
      <c r="K259" s="9"/>
      <c r="L259" s="41" t="s">
        <v>238</v>
      </c>
      <c r="M259" s="92" t="s">
        <v>372</v>
      </c>
      <c r="N259" s="92">
        <v>4</v>
      </c>
    </row>
    <row r="260" spans="1:14" ht="18.75" x14ac:dyDescent="0.25">
      <c r="A260" s="93"/>
      <c r="B260" s="102"/>
      <c r="C260" s="42" t="s">
        <v>33</v>
      </c>
      <c r="D260" s="2"/>
      <c r="E260" s="2"/>
      <c r="F260" s="2"/>
      <c r="G260" s="2"/>
      <c r="H260" s="70"/>
      <c r="I260" s="3">
        <f>SUM(I259:I259)</f>
        <v>10368.799999999999</v>
      </c>
      <c r="J260" s="3">
        <f>SUM(J259:J259)</f>
        <v>0</v>
      </c>
      <c r="K260" s="3">
        <f>SUM(K259:K259)</f>
        <v>0</v>
      </c>
      <c r="L260" s="45"/>
      <c r="M260" s="93"/>
      <c r="N260" s="93"/>
    </row>
    <row r="261" spans="1:14" ht="18.75" x14ac:dyDescent="0.25">
      <c r="A261" s="80"/>
      <c r="B261" s="64"/>
      <c r="C261" s="42"/>
      <c r="D261" s="2"/>
      <c r="E261" s="2"/>
      <c r="F261" s="2"/>
      <c r="G261" s="2"/>
      <c r="H261" s="70"/>
      <c r="I261" s="3"/>
      <c r="J261" s="3"/>
      <c r="K261" s="3"/>
      <c r="L261" s="45"/>
      <c r="M261" s="80"/>
      <c r="N261" s="80"/>
    </row>
    <row r="262" spans="1:14" ht="18.75" x14ac:dyDescent="0.25">
      <c r="A262" s="92">
        <v>66</v>
      </c>
      <c r="B262" s="105" t="s">
        <v>235</v>
      </c>
      <c r="C262" s="46" t="s">
        <v>54</v>
      </c>
      <c r="D262" s="8" t="s">
        <v>69</v>
      </c>
      <c r="E262" s="8" t="s">
        <v>60</v>
      </c>
      <c r="F262" s="8" t="s">
        <v>233</v>
      </c>
      <c r="G262" s="8" t="s">
        <v>27</v>
      </c>
      <c r="H262" s="65" t="s">
        <v>294</v>
      </c>
      <c r="I262" s="9">
        <v>3500</v>
      </c>
      <c r="J262" s="9"/>
      <c r="K262" s="9"/>
      <c r="L262" s="41" t="s">
        <v>236</v>
      </c>
      <c r="M262" s="92" t="s">
        <v>373</v>
      </c>
      <c r="N262" s="92">
        <v>4</v>
      </c>
    </row>
    <row r="263" spans="1:14" ht="18.75" x14ac:dyDescent="0.25">
      <c r="A263" s="93"/>
      <c r="B263" s="106"/>
      <c r="C263" s="42" t="s">
        <v>33</v>
      </c>
      <c r="D263" s="2"/>
      <c r="E263" s="2"/>
      <c r="F263" s="2"/>
      <c r="G263" s="2"/>
      <c r="H263" s="70"/>
      <c r="I263" s="3">
        <f>SUM(I262:I262)</f>
        <v>3500</v>
      </c>
      <c r="J263" s="3">
        <f>SUM(J262:J262)</f>
        <v>0</v>
      </c>
      <c r="K263" s="3">
        <f>SUM(K262:K262)</f>
        <v>0</v>
      </c>
      <c r="L263" s="45"/>
      <c r="M263" s="93"/>
      <c r="N263" s="93"/>
    </row>
    <row r="264" spans="1:14" ht="18.75" x14ac:dyDescent="0.25">
      <c r="A264" s="80"/>
      <c r="B264" s="64"/>
      <c r="C264" s="42"/>
      <c r="D264" s="2"/>
      <c r="E264" s="2"/>
      <c r="F264" s="2"/>
      <c r="G264" s="2"/>
      <c r="H264" s="70"/>
      <c r="I264" s="3"/>
      <c r="J264" s="3"/>
      <c r="K264" s="3"/>
      <c r="L264" s="45"/>
      <c r="M264" s="80"/>
      <c r="N264" s="80"/>
    </row>
    <row r="265" spans="1:14" ht="18.75" x14ac:dyDescent="0.25">
      <c r="A265" s="92">
        <v>67</v>
      </c>
      <c r="B265" s="105" t="s">
        <v>232</v>
      </c>
      <c r="C265" s="46" t="s">
        <v>54</v>
      </c>
      <c r="D265" s="8" t="s">
        <v>69</v>
      </c>
      <c r="E265" s="8" t="s">
        <v>60</v>
      </c>
      <c r="F265" s="8" t="s">
        <v>233</v>
      </c>
      <c r="G265" s="8" t="s">
        <v>27</v>
      </c>
      <c r="H265" s="65" t="s">
        <v>294</v>
      </c>
      <c r="I265" s="9">
        <v>1000</v>
      </c>
      <c r="J265" s="9"/>
      <c r="K265" s="9"/>
      <c r="L265" s="41" t="s">
        <v>234</v>
      </c>
      <c r="M265" s="92" t="s">
        <v>374</v>
      </c>
      <c r="N265" s="92">
        <v>6</v>
      </c>
    </row>
    <row r="266" spans="1:14" ht="18.75" x14ac:dyDescent="0.25">
      <c r="A266" s="93"/>
      <c r="B266" s="106"/>
      <c r="C266" s="42" t="s">
        <v>33</v>
      </c>
      <c r="D266" s="2"/>
      <c r="E266" s="2"/>
      <c r="F266" s="2"/>
      <c r="G266" s="2"/>
      <c r="H266" s="70"/>
      <c r="I266" s="3">
        <f>SUM(I265:I265)</f>
        <v>1000</v>
      </c>
      <c r="J266" s="3">
        <f>SUM(J265:J265)</f>
        <v>0</v>
      </c>
      <c r="K266" s="3">
        <f>SUM(K265:K265)</f>
        <v>0</v>
      </c>
      <c r="L266" s="45"/>
      <c r="M266" s="93"/>
      <c r="N266" s="93"/>
    </row>
    <row r="267" spans="1:14" ht="18.75" x14ac:dyDescent="0.25">
      <c r="A267" s="80"/>
      <c r="B267" s="64"/>
      <c r="C267" s="42"/>
      <c r="D267" s="2"/>
      <c r="E267" s="2"/>
      <c r="F267" s="2"/>
      <c r="G267" s="2"/>
      <c r="H267" s="70"/>
      <c r="I267" s="3"/>
      <c r="J267" s="3"/>
      <c r="K267" s="3"/>
      <c r="L267" s="45"/>
      <c r="M267" s="80"/>
      <c r="N267" s="80"/>
    </row>
    <row r="268" spans="1:14" ht="110.25" x14ac:dyDescent="0.25">
      <c r="A268" s="92">
        <v>68</v>
      </c>
      <c r="B268" s="105" t="s">
        <v>210</v>
      </c>
      <c r="C268" s="46" t="s">
        <v>54</v>
      </c>
      <c r="D268" s="8" t="s">
        <v>69</v>
      </c>
      <c r="E268" s="8" t="s">
        <v>61</v>
      </c>
      <c r="F268" s="8" t="s">
        <v>211</v>
      </c>
      <c r="G268" s="8" t="s">
        <v>27</v>
      </c>
      <c r="H268" s="8" t="s">
        <v>294</v>
      </c>
      <c r="I268" s="9">
        <v>261</v>
      </c>
      <c r="J268" s="9"/>
      <c r="K268" s="9"/>
      <c r="L268" s="41" t="s">
        <v>212</v>
      </c>
      <c r="M268" s="92" t="s">
        <v>375</v>
      </c>
      <c r="N268" s="92">
        <v>12</v>
      </c>
    </row>
    <row r="269" spans="1:14" ht="18.75" x14ac:dyDescent="0.25">
      <c r="A269" s="93"/>
      <c r="B269" s="106"/>
      <c r="C269" s="42" t="s">
        <v>33</v>
      </c>
      <c r="D269" s="2"/>
      <c r="E269" s="2"/>
      <c r="F269" s="2"/>
      <c r="G269" s="2"/>
      <c r="H269" s="2"/>
      <c r="I269" s="3">
        <f>SUM(I268:I268)</f>
        <v>261</v>
      </c>
      <c r="J269" s="3">
        <f>SUM(J268:J268)</f>
        <v>0</v>
      </c>
      <c r="K269" s="3">
        <f>SUM(K268:K268)</f>
        <v>0</v>
      </c>
      <c r="L269" s="45"/>
      <c r="M269" s="93"/>
      <c r="N269" s="93"/>
    </row>
    <row r="270" spans="1:14" ht="18.75" x14ac:dyDescent="0.25">
      <c r="A270" s="80"/>
      <c r="B270" s="64"/>
      <c r="C270" s="42"/>
      <c r="D270" s="2"/>
      <c r="E270" s="2"/>
      <c r="F270" s="2"/>
      <c r="G270" s="2"/>
      <c r="H270" s="2"/>
      <c r="I270" s="3"/>
      <c r="J270" s="3"/>
      <c r="K270" s="3"/>
      <c r="L270" s="45"/>
      <c r="M270" s="80"/>
      <c r="N270" s="80"/>
    </row>
    <row r="271" spans="1:14" ht="141.75" x14ac:dyDescent="0.25">
      <c r="A271" s="92">
        <v>69</v>
      </c>
      <c r="B271" s="105" t="s">
        <v>261</v>
      </c>
      <c r="C271" s="46" t="s">
        <v>54</v>
      </c>
      <c r="D271" s="8" t="s">
        <v>69</v>
      </c>
      <c r="E271" s="8" t="s">
        <v>60</v>
      </c>
      <c r="F271" s="8" t="s">
        <v>112</v>
      </c>
      <c r="G271" s="8" t="s">
        <v>27</v>
      </c>
      <c r="H271" s="8" t="s">
        <v>294</v>
      </c>
      <c r="I271" s="9"/>
      <c r="J271" s="9">
        <v>-418.3</v>
      </c>
      <c r="K271" s="9">
        <v>-418.3</v>
      </c>
      <c r="L271" s="45" t="s">
        <v>262</v>
      </c>
      <c r="M271" s="92" t="s">
        <v>376</v>
      </c>
      <c r="N271" s="92">
        <v>8</v>
      </c>
    </row>
    <row r="272" spans="1:14" ht="18.75" x14ac:dyDescent="0.25">
      <c r="A272" s="93"/>
      <c r="B272" s="106"/>
      <c r="C272" s="42" t="s">
        <v>33</v>
      </c>
      <c r="D272" s="2"/>
      <c r="E272" s="2"/>
      <c r="F272" s="2"/>
      <c r="G272" s="2"/>
      <c r="H272" s="2"/>
      <c r="I272" s="3">
        <f>SUM(I271:I271)</f>
        <v>0</v>
      </c>
      <c r="J272" s="3">
        <f>SUM(J271:J271)</f>
        <v>-418.3</v>
      </c>
      <c r="K272" s="3">
        <f>SUM(K271:K271)</f>
        <v>-418.3</v>
      </c>
      <c r="L272" s="45"/>
      <c r="M272" s="93"/>
      <c r="N272" s="93"/>
    </row>
    <row r="273" spans="1:14" ht="18.75" x14ac:dyDescent="0.25">
      <c r="A273" s="80"/>
      <c r="B273" s="64"/>
      <c r="C273" s="42"/>
      <c r="D273" s="2"/>
      <c r="E273" s="2"/>
      <c r="F273" s="2"/>
      <c r="G273" s="2"/>
      <c r="H273" s="2"/>
      <c r="I273" s="3"/>
      <c r="J273" s="3"/>
      <c r="K273" s="3"/>
      <c r="L273" s="45"/>
      <c r="M273" s="80"/>
      <c r="N273" s="80"/>
    </row>
    <row r="274" spans="1:14" ht="18.75" x14ac:dyDescent="0.25">
      <c r="A274" s="92">
        <v>70</v>
      </c>
      <c r="B274" s="105" t="s">
        <v>259</v>
      </c>
      <c r="C274" s="46" t="s">
        <v>54</v>
      </c>
      <c r="D274" s="8" t="s">
        <v>69</v>
      </c>
      <c r="E274" s="8" t="s">
        <v>60</v>
      </c>
      <c r="F274" s="8" t="s">
        <v>56</v>
      </c>
      <c r="G274" s="8" t="s">
        <v>57</v>
      </c>
      <c r="H274" s="8" t="s">
        <v>303</v>
      </c>
      <c r="I274" s="9">
        <v>2179.4</v>
      </c>
      <c r="J274" s="9"/>
      <c r="K274" s="9"/>
      <c r="L274" s="41" t="s">
        <v>260</v>
      </c>
      <c r="M274" s="92" t="s">
        <v>377</v>
      </c>
      <c r="N274" s="92">
        <v>7</v>
      </c>
    </row>
    <row r="275" spans="1:14" ht="18.75" x14ac:dyDescent="0.25">
      <c r="A275" s="93"/>
      <c r="B275" s="106"/>
      <c r="C275" s="42" t="s">
        <v>33</v>
      </c>
      <c r="D275" s="2"/>
      <c r="E275" s="2"/>
      <c r="F275" s="2"/>
      <c r="G275" s="2"/>
      <c r="H275" s="2"/>
      <c r="I275" s="3">
        <f>SUM(I274:I274)</f>
        <v>2179.4</v>
      </c>
      <c r="J275" s="3">
        <f>SUM(J274:J274)</f>
        <v>0</v>
      </c>
      <c r="K275" s="3">
        <f>SUM(K274:K274)</f>
        <v>0</v>
      </c>
      <c r="L275" s="45"/>
      <c r="M275" s="93"/>
      <c r="N275" s="93"/>
    </row>
    <row r="276" spans="1:14" ht="18.75" x14ac:dyDescent="0.25">
      <c r="A276" s="80"/>
      <c r="B276" s="64"/>
      <c r="C276" s="42"/>
      <c r="D276" s="2"/>
      <c r="E276" s="2"/>
      <c r="F276" s="2"/>
      <c r="G276" s="2"/>
      <c r="H276" s="2"/>
      <c r="I276" s="3"/>
      <c r="J276" s="3"/>
      <c r="K276" s="3"/>
      <c r="L276" s="45"/>
      <c r="M276" s="80"/>
      <c r="N276" s="80"/>
    </row>
    <row r="277" spans="1:14" ht="18.75" x14ac:dyDescent="0.25">
      <c r="A277" s="92">
        <v>71</v>
      </c>
      <c r="B277" s="105" t="s">
        <v>143</v>
      </c>
      <c r="C277" s="100" t="s">
        <v>54</v>
      </c>
      <c r="D277" s="8" t="s">
        <v>69</v>
      </c>
      <c r="E277" s="8" t="s">
        <v>60</v>
      </c>
      <c r="F277" s="8" t="s">
        <v>56</v>
      </c>
      <c r="G277" s="8" t="s">
        <v>27</v>
      </c>
      <c r="H277" s="8" t="s">
        <v>298</v>
      </c>
      <c r="I277" s="9">
        <v>57.8</v>
      </c>
      <c r="J277" s="9"/>
      <c r="K277" s="9"/>
      <c r="L277" s="103" t="s">
        <v>58</v>
      </c>
      <c r="M277" s="92" t="s">
        <v>378</v>
      </c>
      <c r="N277" s="92">
        <v>209</v>
      </c>
    </row>
    <row r="278" spans="1:14" ht="18.75" x14ac:dyDescent="0.25">
      <c r="A278" s="94"/>
      <c r="B278" s="107"/>
      <c r="C278" s="102"/>
      <c r="D278" s="8" t="s">
        <v>69</v>
      </c>
      <c r="E278" s="8" t="s">
        <v>61</v>
      </c>
      <c r="F278" s="8" t="s">
        <v>56</v>
      </c>
      <c r="G278" s="8" t="s">
        <v>57</v>
      </c>
      <c r="H278" s="8" t="s">
        <v>303</v>
      </c>
      <c r="I278" s="9">
        <v>945.3</v>
      </c>
      <c r="J278" s="9"/>
      <c r="K278" s="9"/>
      <c r="L278" s="104"/>
      <c r="M278" s="94"/>
      <c r="N278" s="94"/>
    </row>
    <row r="279" spans="1:14" ht="18.75" x14ac:dyDescent="0.25">
      <c r="A279" s="93"/>
      <c r="B279" s="106"/>
      <c r="C279" s="42" t="s">
        <v>33</v>
      </c>
      <c r="D279" s="2"/>
      <c r="E279" s="2"/>
      <c r="F279" s="2"/>
      <c r="G279" s="2"/>
      <c r="H279" s="2"/>
      <c r="I279" s="3">
        <f>SUM(I277:I278)</f>
        <v>1003.1</v>
      </c>
      <c r="J279" s="3">
        <f>SUM(J277:J277)</f>
        <v>0</v>
      </c>
      <c r="K279" s="3">
        <f>SUM(K277:K277)</f>
        <v>0</v>
      </c>
      <c r="L279" s="45"/>
      <c r="M279" s="93"/>
      <c r="N279" s="93"/>
    </row>
    <row r="280" spans="1:14" ht="18.75" x14ac:dyDescent="0.25">
      <c r="A280" s="80"/>
      <c r="B280" s="54"/>
      <c r="C280" s="42"/>
      <c r="D280" s="2"/>
      <c r="E280" s="2"/>
      <c r="F280" s="2"/>
      <c r="G280" s="2"/>
      <c r="H280" s="2"/>
      <c r="I280" s="3"/>
      <c r="J280" s="3"/>
      <c r="K280" s="3"/>
      <c r="L280" s="45"/>
      <c r="M280" s="80"/>
      <c r="N280" s="80"/>
    </row>
    <row r="281" spans="1:14" ht="18.75" x14ac:dyDescent="0.25">
      <c r="A281" s="92">
        <v>72</v>
      </c>
      <c r="B281" s="105" t="s">
        <v>140</v>
      </c>
      <c r="C281" s="100" t="s">
        <v>54</v>
      </c>
      <c r="D281" s="8" t="s">
        <v>69</v>
      </c>
      <c r="E281" s="8" t="s">
        <v>61</v>
      </c>
      <c r="F281" s="8" t="s">
        <v>56</v>
      </c>
      <c r="G281" s="8" t="s">
        <v>27</v>
      </c>
      <c r="H281" s="8" t="s">
        <v>294</v>
      </c>
      <c r="I281" s="9">
        <v>4.5</v>
      </c>
      <c r="J281" s="9"/>
      <c r="K281" s="9"/>
      <c r="L281" s="103" t="s">
        <v>58</v>
      </c>
      <c r="M281" s="92" t="s">
        <v>379</v>
      </c>
      <c r="N281" s="92">
        <v>22</v>
      </c>
    </row>
    <row r="282" spans="1:14" ht="18.75" x14ac:dyDescent="0.25">
      <c r="A282" s="94"/>
      <c r="B282" s="107"/>
      <c r="C282" s="102"/>
      <c r="D282" s="8" t="s">
        <v>69</v>
      </c>
      <c r="E282" s="8" t="s">
        <v>61</v>
      </c>
      <c r="F282" s="8" t="s">
        <v>56</v>
      </c>
      <c r="G282" s="8" t="s">
        <v>57</v>
      </c>
      <c r="H282" s="8" t="s">
        <v>303</v>
      </c>
      <c r="I282" s="9">
        <v>30.3</v>
      </c>
      <c r="J282" s="9"/>
      <c r="K282" s="9"/>
      <c r="L282" s="104"/>
      <c r="M282" s="94"/>
      <c r="N282" s="94"/>
    </row>
    <row r="283" spans="1:14" ht="18.75" x14ac:dyDescent="0.25">
      <c r="A283" s="93"/>
      <c r="B283" s="106"/>
      <c r="C283" s="42" t="s">
        <v>33</v>
      </c>
      <c r="D283" s="2"/>
      <c r="E283" s="2"/>
      <c r="F283" s="2"/>
      <c r="G283" s="2"/>
      <c r="H283" s="2"/>
      <c r="I283" s="3">
        <f>SUM(I281:I282)</f>
        <v>34.799999999999997</v>
      </c>
      <c r="J283" s="3">
        <f>SUM(J281:J281)</f>
        <v>0</v>
      </c>
      <c r="K283" s="3">
        <f>SUM(K281:K281)</f>
        <v>0</v>
      </c>
      <c r="L283" s="45"/>
      <c r="M283" s="93"/>
      <c r="N283" s="93"/>
    </row>
    <row r="284" spans="1:14" ht="18.75" x14ac:dyDescent="0.25">
      <c r="A284" s="80"/>
      <c r="B284" s="54"/>
      <c r="C284" s="42"/>
      <c r="D284" s="2"/>
      <c r="E284" s="2"/>
      <c r="F284" s="2"/>
      <c r="G284" s="2"/>
      <c r="H284" s="2"/>
      <c r="I284" s="3"/>
      <c r="J284" s="3"/>
      <c r="K284" s="3"/>
      <c r="L284" s="45"/>
      <c r="M284" s="80"/>
      <c r="N284" s="80"/>
    </row>
    <row r="285" spans="1:14" ht="18.75" x14ac:dyDescent="0.25">
      <c r="A285" s="92">
        <v>73</v>
      </c>
      <c r="B285" s="100" t="s">
        <v>141</v>
      </c>
      <c r="C285" s="46" t="s">
        <v>54</v>
      </c>
      <c r="D285" s="8" t="s">
        <v>69</v>
      </c>
      <c r="E285" s="8" t="s">
        <v>61</v>
      </c>
      <c r="F285" s="8" t="s">
        <v>56</v>
      </c>
      <c r="G285" s="8" t="s">
        <v>57</v>
      </c>
      <c r="H285" s="8" t="s">
        <v>303</v>
      </c>
      <c r="I285" s="9">
        <v>247.5</v>
      </c>
      <c r="J285" s="9"/>
      <c r="K285" s="9"/>
      <c r="L285" s="34" t="s">
        <v>58</v>
      </c>
      <c r="M285" s="92" t="s">
        <v>380</v>
      </c>
      <c r="N285" s="92">
        <v>14</v>
      </c>
    </row>
    <row r="286" spans="1:14" ht="18.75" x14ac:dyDescent="0.25">
      <c r="A286" s="93"/>
      <c r="B286" s="102"/>
      <c r="C286" s="42" t="s">
        <v>33</v>
      </c>
      <c r="D286" s="2"/>
      <c r="E286" s="2"/>
      <c r="F286" s="2"/>
      <c r="G286" s="2"/>
      <c r="H286" s="2"/>
      <c r="I286" s="3">
        <f>SUM(I285:I285)</f>
        <v>247.5</v>
      </c>
      <c r="J286" s="3">
        <f>SUM(J285:J285)</f>
        <v>0</v>
      </c>
      <c r="K286" s="3">
        <f>SUM(K285:K285)</f>
        <v>0</v>
      </c>
      <c r="L286" s="34"/>
      <c r="M286" s="93"/>
      <c r="N286" s="93"/>
    </row>
    <row r="287" spans="1:14" ht="18.75" x14ac:dyDescent="0.25">
      <c r="A287" s="80"/>
      <c r="B287" s="54"/>
      <c r="C287" s="42"/>
      <c r="D287" s="2"/>
      <c r="E287" s="2"/>
      <c r="F287" s="2"/>
      <c r="G287" s="2"/>
      <c r="H287" s="2"/>
      <c r="I287" s="3"/>
      <c r="J287" s="3"/>
      <c r="K287" s="3"/>
      <c r="L287" s="45"/>
      <c r="M287" s="80"/>
      <c r="N287" s="80"/>
    </row>
    <row r="288" spans="1:14" ht="18.75" x14ac:dyDescent="0.25">
      <c r="A288" s="92">
        <v>74</v>
      </c>
      <c r="B288" s="100" t="s">
        <v>142</v>
      </c>
      <c r="C288" s="46" t="s">
        <v>54</v>
      </c>
      <c r="D288" s="8" t="s">
        <v>69</v>
      </c>
      <c r="E288" s="8" t="s">
        <v>61</v>
      </c>
      <c r="F288" s="8" t="s">
        <v>56</v>
      </c>
      <c r="G288" s="8" t="s">
        <v>57</v>
      </c>
      <c r="H288" s="8" t="s">
        <v>303</v>
      </c>
      <c r="I288" s="9">
        <v>403.7</v>
      </c>
      <c r="J288" s="9"/>
      <c r="K288" s="9"/>
      <c r="L288" s="34" t="s">
        <v>58</v>
      </c>
      <c r="M288" s="92" t="s">
        <v>325</v>
      </c>
      <c r="N288" s="92">
        <v>48</v>
      </c>
    </row>
    <row r="289" spans="1:14" ht="18.75" x14ac:dyDescent="0.25">
      <c r="A289" s="93"/>
      <c r="B289" s="102"/>
      <c r="C289" s="42" t="s">
        <v>33</v>
      </c>
      <c r="D289" s="2"/>
      <c r="E289" s="2"/>
      <c r="F289" s="2"/>
      <c r="G289" s="2"/>
      <c r="H289" s="2"/>
      <c r="I289" s="3">
        <f>SUM(I288:I288)</f>
        <v>403.7</v>
      </c>
      <c r="J289" s="3">
        <f>SUM(J288:J288)</f>
        <v>0</v>
      </c>
      <c r="K289" s="3">
        <f>SUM(K288:K288)</f>
        <v>0</v>
      </c>
      <c r="L289" s="34"/>
      <c r="M289" s="93"/>
      <c r="N289" s="93"/>
    </row>
    <row r="290" spans="1:14" ht="18.75" x14ac:dyDescent="0.25">
      <c r="A290" s="80"/>
      <c r="B290" s="54"/>
      <c r="C290" s="42"/>
      <c r="D290" s="2"/>
      <c r="E290" s="2"/>
      <c r="F290" s="2"/>
      <c r="G290" s="2"/>
      <c r="H290" s="2"/>
      <c r="I290" s="3"/>
      <c r="J290" s="3"/>
      <c r="K290" s="3"/>
      <c r="L290" s="45"/>
      <c r="M290" s="80"/>
      <c r="N290" s="80"/>
    </row>
    <row r="291" spans="1:14" ht="18.75" x14ac:dyDescent="0.25">
      <c r="A291" s="92">
        <v>75</v>
      </c>
      <c r="B291" s="100" t="s">
        <v>148</v>
      </c>
      <c r="C291" s="46" t="s">
        <v>54</v>
      </c>
      <c r="D291" s="8" t="s">
        <v>69</v>
      </c>
      <c r="E291" s="8" t="s">
        <v>61</v>
      </c>
      <c r="F291" s="8" t="s">
        <v>56</v>
      </c>
      <c r="G291" s="8" t="s">
        <v>57</v>
      </c>
      <c r="H291" s="8" t="s">
        <v>303</v>
      </c>
      <c r="I291" s="9">
        <v>1057.4000000000001</v>
      </c>
      <c r="J291" s="9"/>
      <c r="K291" s="9"/>
      <c r="L291" s="34" t="s">
        <v>58</v>
      </c>
      <c r="M291" s="92" t="s">
        <v>381</v>
      </c>
      <c r="N291" s="92">
        <v>33</v>
      </c>
    </row>
    <row r="292" spans="1:14" ht="18.75" x14ac:dyDescent="0.25">
      <c r="A292" s="93"/>
      <c r="B292" s="102"/>
      <c r="C292" s="42" t="s">
        <v>33</v>
      </c>
      <c r="D292" s="2"/>
      <c r="E292" s="2"/>
      <c r="F292" s="2"/>
      <c r="G292" s="2"/>
      <c r="H292" s="2"/>
      <c r="I292" s="3">
        <f>SUM(I291:I291)</f>
        <v>1057.4000000000001</v>
      </c>
      <c r="J292" s="3">
        <f>SUM(J291:J291)</f>
        <v>0</v>
      </c>
      <c r="K292" s="3">
        <f>SUM(K291:K291)</f>
        <v>0</v>
      </c>
      <c r="L292" s="34"/>
      <c r="M292" s="93"/>
      <c r="N292" s="93"/>
    </row>
    <row r="293" spans="1:14" ht="18.75" x14ac:dyDescent="0.25">
      <c r="A293" s="80"/>
      <c r="B293" s="54"/>
      <c r="C293" s="42"/>
      <c r="D293" s="2"/>
      <c r="E293" s="2"/>
      <c r="F293" s="2"/>
      <c r="G293" s="2"/>
      <c r="H293" s="2"/>
      <c r="I293" s="3"/>
      <c r="J293" s="3"/>
      <c r="K293" s="3"/>
      <c r="L293" s="45"/>
      <c r="M293" s="80"/>
      <c r="N293" s="80"/>
    </row>
    <row r="294" spans="1:14" ht="110.25" x14ac:dyDescent="0.25">
      <c r="A294" s="92">
        <v>76</v>
      </c>
      <c r="B294" s="100" t="s">
        <v>213</v>
      </c>
      <c r="C294" s="46" t="s">
        <v>62</v>
      </c>
      <c r="D294" s="8" t="s">
        <v>69</v>
      </c>
      <c r="E294" s="8" t="s">
        <v>22</v>
      </c>
      <c r="F294" s="8" t="s">
        <v>214</v>
      </c>
      <c r="G294" s="8" t="s">
        <v>65</v>
      </c>
      <c r="H294" s="65" t="s">
        <v>326</v>
      </c>
      <c r="I294" s="9">
        <v>-670.7</v>
      </c>
      <c r="J294" s="9"/>
      <c r="K294" s="9"/>
      <c r="L294" s="45" t="s">
        <v>215</v>
      </c>
      <c r="M294" s="92" t="s">
        <v>382</v>
      </c>
      <c r="N294" s="92">
        <v>1</v>
      </c>
    </row>
    <row r="295" spans="1:14" ht="18.75" x14ac:dyDescent="0.25">
      <c r="A295" s="93"/>
      <c r="B295" s="102"/>
      <c r="C295" s="42" t="s">
        <v>33</v>
      </c>
      <c r="D295" s="2"/>
      <c r="E295" s="2"/>
      <c r="F295" s="2"/>
      <c r="G295" s="2"/>
      <c r="H295" s="70"/>
      <c r="I295" s="3">
        <f>SUM(I294:I294)</f>
        <v>-670.7</v>
      </c>
      <c r="J295" s="3">
        <f>SUM(J294:J294)</f>
        <v>0</v>
      </c>
      <c r="K295" s="3">
        <f>SUM(K294:K294)</f>
        <v>0</v>
      </c>
      <c r="L295" s="45"/>
      <c r="M295" s="93"/>
      <c r="N295" s="93"/>
    </row>
    <row r="296" spans="1:14" ht="18.75" x14ac:dyDescent="0.25">
      <c r="A296" s="80"/>
      <c r="B296" s="54"/>
      <c r="C296" s="42"/>
      <c r="D296" s="2"/>
      <c r="E296" s="2"/>
      <c r="F296" s="2"/>
      <c r="G296" s="2"/>
      <c r="H296" s="70"/>
      <c r="I296" s="3"/>
      <c r="J296" s="3"/>
      <c r="K296" s="3"/>
      <c r="L296" s="45"/>
      <c r="M296" s="80"/>
      <c r="N296" s="80"/>
    </row>
    <row r="297" spans="1:14" ht="94.5" x14ac:dyDescent="0.25">
      <c r="A297" s="92">
        <v>77</v>
      </c>
      <c r="B297" s="100" t="s">
        <v>216</v>
      </c>
      <c r="C297" s="46" t="s">
        <v>62</v>
      </c>
      <c r="D297" s="8" t="s">
        <v>69</v>
      </c>
      <c r="E297" s="8" t="s">
        <v>22</v>
      </c>
      <c r="F297" s="8" t="s">
        <v>253</v>
      </c>
      <c r="G297" s="8" t="s">
        <v>27</v>
      </c>
      <c r="H297" s="65" t="s">
        <v>323</v>
      </c>
      <c r="I297" s="9"/>
      <c r="J297" s="9">
        <v>70876.100000000006</v>
      </c>
      <c r="K297" s="9"/>
      <c r="L297" s="45" t="s">
        <v>249</v>
      </c>
      <c r="M297" s="92" t="s">
        <v>383</v>
      </c>
      <c r="N297" s="92">
        <v>190</v>
      </c>
    </row>
    <row r="298" spans="1:14" ht="18.75" x14ac:dyDescent="0.25">
      <c r="A298" s="93"/>
      <c r="B298" s="102"/>
      <c r="C298" s="42" t="s">
        <v>33</v>
      </c>
      <c r="D298" s="2"/>
      <c r="E298" s="2"/>
      <c r="F298" s="2"/>
      <c r="G298" s="2"/>
      <c r="H298" s="70"/>
      <c r="I298" s="3">
        <f>SUM(I297:I297)</f>
        <v>0</v>
      </c>
      <c r="J298" s="3">
        <f>SUM(J297:J297)</f>
        <v>70876.100000000006</v>
      </c>
      <c r="K298" s="3">
        <f>SUM(K297:K297)</f>
        <v>0</v>
      </c>
      <c r="L298" s="45"/>
      <c r="M298" s="93"/>
      <c r="N298" s="93"/>
    </row>
    <row r="299" spans="1:14" ht="18.75" x14ac:dyDescent="0.3">
      <c r="A299" s="58"/>
      <c r="B299" s="54"/>
      <c r="C299" s="42"/>
      <c r="D299" s="2"/>
      <c r="E299" s="2"/>
      <c r="F299" s="2"/>
      <c r="G299" s="2"/>
      <c r="H299" s="70"/>
      <c r="I299" s="3"/>
      <c r="J299" s="3"/>
      <c r="K299" s="3"/>
      <c r="L299" s="45"/>
      <c r="M299" s="80"/>
      <c r="N299" s="80"/>
    </row>
    <row r="300" spans="1:14" ht="18.75" x14ac:dyDescent="0.3">
      <c r="A300" s="30" t="s">
        <v>70</v>
      </c>
      <c r="B300" s="19"/>
      <c r="C300" s="42"/>
      <c r="D300" s="8"/>
      <c r="E300" s="8"/>
      <c r="F300" s="8"/>
      <c r="G300" s="8"/>
      <c r="H300" s="65"/>
      <c r="I300" s="20">
        <f>SUMIF($C$194:$C$299,"Итого",I194:I299)</f>
        <v>28933.8</v>
      </c>
      <c r="J300" s="20">
        <f>SUMIF($C$194:$C$299,"Итого",J194:J299)</f>
        <v>69841.7</v>
      </c>
      <c r="K300" s="20">
        <f>SUMIF($C$194:$C$299,"Итого",K194:K299)</f>
        <v>-1034.4000000000001</v>
      </c>
      <c r="L300" s="36"/>
      <c r="M300" s="81"/>
      <c r="N300" s="81"/>
    </row>
    <row r="301" spans="1:14" ht="18.75" x14ac:dyDescent="0.3">
      <c r="A301" s="4"/>
      <c r="B301" s="33"/>
      <c r="C301" s="42"/>
      <c r="D301" s="8"/>
      <c r="E301" s="8"/>
      <c r="F301" s="8"/>
      <c r="G301" s="8"/>
      <c r="H301" s="65"/>
      <c r="I301" s="12"/>
      <c r="J301" s="12"/>
      <c r="K301" s="12"/>
      <c r="L301" s="21"/>
      <c r="M301" s="81"/>
      <c r="N301" s="81"/>
    </row>
    <row r="302" spans="1:14" ht="18.75" x14ac:dyDescent="0.3">
      <c r="A302" s="30" t="s">
        <v>12</v>
      </c>
      <c r="B302" s="33"/>
      <c r="C302" s="42"/>
      <c r="D302" s="8"/>
      <c r="E302" s="8"/>
      <c r="F302" s="8"/>
      <c r="G302" s="8"/>
      <c r="H302" s="65"/>
      <c r="I302" s="13"/>
      <c r="J302" s="13"/>
      <c r="K302" s="13"/>
      <c r="L302" s="34"/>
      <c r="M302" s="81"/>
      <c r="N302" s="81"/>
    </row>
    <row r="303" spans="1:14" ht="18.75" x14ac:dyDescent="0.3">
      <c r="A303" s="30"/>
      <c r="B303" s="40"/>
      <c r="C303" s="42"/>
      <c r="D303" s="8"/>
      <c r="E303" s="8"/>
      <c r="F303" s="8"/>
      <c r="G303" s="8"/>
      <c r="H303" s="65"/>
      <c r="I303" s="13"/>
      <c r="J303" s="13"/>
      <c r="K303" s="13"/>
      <c r="L303" s="41"/>
      <c r="M303" s="81"/>
      <c r="N303" s="81"/>
    </row>
    <row r="304" spans="1:14" ht="31.5" x14ac:dyDescent="0.25">
      <c r="A304" s="94">
        <v>78</v>
      </c>
      <c r="B304" s="109" t="s">
        <v>255</v>
      </c>
      <c r="C304" s="46" t="s">
        <v>77</v>
      </c>
      <c r="D304" s="8" t="s">
        <v>64</v>
      </c>
      <c r="E304" s="8" t="s">
        <v>126</v>
      </c>
      <c r="F304" s="8" t="s">
        <v>127</v>
      </c>
      <c r="G304" s="8" t="s">
        <v>30</v>
      </c>
      <c r="H304" s="65" t="s">
        <v>314</v>
      </c>
      <c r="I304" s="12">
        <v>-123</v>
      </c>
      <c r="J304" s="12">
        <v>-123</v>
      </c>
      <c r="K304" s="12">
        <v>-123</v>
      </c>
      <c r="L304" s="34" t="s">
        <v>184</v>
      </c>
      <c r="M304" s="92" t="s">
        <v>384</v>
      </c>
      <c r="N304" s="92">
        <v>3</v>
      </c>
    </row>
    <row r="305" spans="1:14" ht="18.75" x14ac:dyDescent="0.25">
      <c r="A305" s="93"/>
      <c r="B305" s="111"/>
      <c r="C305" s="42" t="s">
        <v>33</v>
      </c>
      <c r="D305" s="2"/>
      <c r="E305" s="2"/>
      <c r="F305" s="2"/>
      <c r="G305" s="2"/>
      <c r="H305" s="70"/>
      <c r="I305" s="3">
        <f>SUM(I304:I304)</f>
        <v>-123</v>
      </c>
      <c r="J305" s="3">
        <f>SUM(J304:J304)</f>
        <v>-123</v>
      </c>
      <c r="K305" s="3">
        <f>SUM(K304:K304)</f>
        <v>-123</v>
      </c>
      <c r="L305" s="21"/>
      <c r="M305" s="93"/>
      <c r="N305" s="93"/>
    </row>
    <row r="306" spans="1:14" ht="18.75" x14ac:dyDescent="0.25">
      <c r="A306" s="80"/>
      <c r="B306" s="54"/>
      <c r="C306" s="46"/>
      <c r="D306" s="2"/>
      <c r="E306" s="2"/>
      <c r="F306" s="2"/>
      <c r="G306" s="2"/>
      <c r="H306" s="70"/>
      <c r="I306" s="3"/>
      <c r="J306" s="3"/>
      <c r="K306" s="3"/>
      <c r="L306" s="21"/>
      <c r="M306" s="80"/>
      <c r="N306" s="80"/>
    </row>
    <row r="307" spans="1:14" ht="56.25" x14ac:dyDescent="0.25">
      <c r="A307" s="108">
        <v>79</v>
      </c>
      <c r="B307" s="111" t="s">
        <v>289</v>
      </c>
      <c r="C307" s="42" t="s">
        <v>66</v>
      </c>
      <c r="D307" s="8" t="s">
        <v>64</v>
      </c>
      <c r="E307" s="8" t="s">
        <v>32</v>
      </c>
      <c r="F307" s="8" t="s">
        <v>125</v>
      </c>
      <c r="G307" s="8" t="s">
        <v>26</v>
      </c>
      <c r="H307" s="88" t="s">
        <v>318</v>
      </c>
      <c r="I307" s="12">
        <v>187</v>
      </c>
      <c r="J307" s="12"/>
      <c r="K307" s="12"/>
      <c r="L307" s="34" t="s">
        <v>164</v>
      </c>
      <c r="M307" s="92" t="s">
        <v>385</v>
      </c>
      <c r="N307" s="92">
        <v>4</v>
      </c>
    </row>
    <row r="308" spans="1:14" ht="18.75" x14ac:dyDescent="0.25">
      <c r="A308" s="108"/>
      <c r="B308" s="111"/>
      <c r="C308" s="42" t="s">
        <v>33</v>
      </c>
      <c r="D308" s="8"/>
      <c r="E308" s="8"/>
      <c r="F308" s="8"/>
      <c r="G308" s="8"/>
      <c r="H308" s="65"/>
      <c r="I308" s="12">
        <f>SUM(I307:I307)</f>
        <v>187</v>
      </c>
      <c r="J308" s="12">
        <f>SUM(J307:J307)</f>
        <v>0</v>
      </c>
      <c r="K308" s="12">
        <f>SUM(K307:K307)</f>
        <v>0</v>
      </c>
      <c r="L308" s="21"/>
      <c r="M308" s="93"/>
      <c r="N308" s="93"/>
    </row>
    <row r="309" spans="1:14" ht="18.75" x14ac:dyDescent="0.25">
      <c r="A309" s="82"/>
      <c r="B309" s="78"/>
      <c r="C309" s="42"/>
      <c r="D309" s="8"/>
      <c r="E309" s="8"/>
      <c r="F309" s="8"/>
      <c r="G309" s="8"/>
      <c r="H309" s="65"/>
      <c r="I309" s="12"/>
      <c r="J309" s="12"/>
      <c r="K309" s="12"/>
      <c r="L309" s="21"/>
      <c r="M309" s="82"/>
      <c r="N309" s="82"/>
    </row>
    <row r="310" spans="1:14" ht="31.5" x14ac:dyDescent="0.25">
      <c r="A310" s="108">
        <v>80</v>
      </c>
      <c r="B310" s="111" t="s">
        <v>251</v>
      </c>
      <c r="C310" s="42" t="s">
        <v>66</v>
      </c>
      <c r="D310" s="8" t="s">
        <v>64</v>
      </c>
      <c r="E310" s="8" t="s">
        <v>32</v>
      </c>
      <c r="F310" s="8" t="s">
        <v>250</v>
      </c>
      <c r="G310" s="8" t="s">
        <v>27</v>
      </c>
      <c r="H310" s="65" t="s">
        <v>294</v>
      </c>
      <c r="I310" s="12">
        <v>322.8</v>
      </c>
      <c r="J310" s="12"/>
      <c r="K310" s="12"/>
      <c r="L310" s="34" t="s">
        <v>252</v>
      </c>
      <c r="M310" s="92" t="s">
        <v>386</v>
      </c>
      <c r="N310" s="92">
        <f>2+1+1+1+1+2+1</f>
        <v>9</v>
      </c>
    </row>
    <row r="311" spans="1:14" ht="18.75" x14ac:dyDescent="0.25">
      <c r="A311" s="108"/>
      <c r="B311" s="111"/>
      <c r="C311" s="42" t="s">
        <v>33</v>
      </c>
      <c r="D311" s="8"/>
      <c r="E311" s="8"/>
      <c r="F311" s="8"/>
      <c r="G311" s="8"/>
      <c r="H311" s="65"/>
      <c r="I311" s="12">
        <f>SUM(I310:I310)</f>
        <v>322.8</v>
      </c>
      <c r="J311" s="12">
        <f>SUM(J310:J310)</f>
        <v>0</v>
      </c>
      <c r="K311" s="12">
        <f>SUM(K310:K310)</f>
        <v>0</v>
      </c>
      <c r="L311" s="21"/>
      <c r="M311" s="93"/>
      <c r="N311" s="93"/>
    </row>
    <row r="312" spans="1:14" ht="18.75" x14ac:dyDescent="0.3">
      <c r="A312" s="76"/>
      <c r="B312" s="74"/>
      <c r="C312" s="42"/>
      <c r="D312" s="8"/>
      <c r="E312" s="8"/>
      <c r="F312" s="8"/>
      <c r="G312" s="8"/>
      <c r="H312" s="65"/>
      <c r="I312" s="12"/>
      <c r="J312" s="12"/>
      <c r="K312" s="12"/>
      <c r="L312" s="21"/>
      <c r="M312" s="76"/>
      <c r="N312" s="76"/>
    </row>
    <row r="313" spans="1:14" ht="21.75" customHeight="1" x14ac:dyDescent="0.3">
      <c r="A313" s="30" t="s">
        <v>16</v>
      </c>
      <c r="B313" s="5"/>
      <c r="C313" s="32"/>
      <c r="D313" s="15"/>
      <c r="E313" s="15"/>
      <c r="F313" s="15"/>
      <c r="G313" s="15"/>
      <c r="H313" s="90"/>
      <c r="I313" s="13">
        <f>SUMIF($C$303:$C$312,"Итого",I303:I312)</f>
        <v>386.8</v>
      </c>
      <c r="J313" s="13">
        <f t="shared" ref="J313:K313" si="18">SUMIF($C$303:$C$312,"Итого",J303:J312)</f>
        <v>-123</v>
      </c>
      <c r="K313" s="13">
        <f t="shared" si="18"/>
        <v>-123</v>
      </c>
      <c r="L313" s="36"/>
      <c r="M313" s="30"/>
      <c r="N313" s="30"/>
    </row>
    <row r="314" spans="1:14" ht="18.75" x14ac:dyDescent="0.3">
      <c r="A314" s="30"/>
      <c r="B314" s="33"/>
      <c r="C314" s="31"/>
      <c r="D314" s="8"/>
      <c r="E314" s="8"/>
      <c r="F314" s="8"/>
      <c r="G314" s="8"/>
      <c r="H314" s="65"/>
      <c r="I314" s="12"/>
      <c r="J314" s="12"/>
      <c r="K314" s="12"/>
      <c r="L314" s="34"/>
      <c r="M314" s="30"/>
      <c r="N314" s="30"/>
    </row>
    <row r="315" spans="1:14" ht="18.75" x14ac:dyDescent="0.3">
      <c r="A315" s="30" t="s">
        <v>17</v>
      </c>
      <c r="B315" s="33"/>
      <c r="C315" s="31"/>
      <c r="D315" s="8"/>
      <c r="E315" s="8"/>
      <c r="F315" s="8"/>
      <c r="G315" s="8"/>
      <c r="H315" s="65"/>
      <c r="I315" s="13">
        <f>I313+I191+I178+I114+I97+I29+I141+I107+I300</f>
        <v>23728</v>
      </c>
      <c r="J315" s="13">
        <f>J313+J191+J178+J114+J97+J29+J141+J107+J300</f>
        <v>0</v>
      </c>
      <c r="K315" s="13">
        <f>K313+K191+K178+K114+K97+K29+K141+K107+K300</f>
        <v>0</v>
      </c>
      <c r="L315" s="37"/>
      <c r="M315" s="30"/>
      <c r="N315" s="30"/>
    </row>
    <row r="316" spans="1:14" ht="18.75" x14ac:dyDescent="0.3">
      <c r="A316" s="10"/>
      <c r="B316" s="18"/>
      <c r="C316" s="23"/>
      <c r="D316" s="24"/>
      <c r="E316" s="24"/>
      <c r="F316" s="24"/>
      <c r="G316" s="24"/>
      <c r="H316" s="24"/>
      <c r="I316" s="14"/>
      <c r="J316" s="14"/>
      <c r="K316" s="14"/>
      <c r="L316" s="14"/>
      <c r="M316" s="10"/>
      <c r="N316" s="10"/>
    </row>
    <row r="317" spans="1:14" ht="18.75" x14ac:dyDescent="0.25">
      <c r="L317" s="1"/>
    </row>
    <row r="318" spans="1:14" x14ac:dyDescent="0.25">
      <c r="I318" s="43"/>
      <c r="J318" s="43"/>
      <c r="K318" s="43"/>
    </row>
    <row r="319" spans="1:14" x14ac:dyDescent="0.25">
      <c r="I319" s="25"/>
      <c r="J319" s="25"/>
      <c r="K319" s="25"/>
    </row>
    <row r="321" spans="9:11" x14ac:dyDescent="0.25">
      <c r="I321" s="43"/>
      <c r="J321" s="43"/>
      <c r="K321" s="43"/>
    </row>
  </sheetData>
  <customSheetViews>
    <customSheetView guid="{A92FE402-6535-437E-ADDD-4F9086CA4E45}" scale="85">
      <pane ySplit="8" topLeftCell="A213" activePane="bottomLeft" state="frozen"/>
      <selection pane="bottomLeft" activeCell="B223" sqref="B223:B224"/>
      <pageMargins left="0.35433070866141736" right="0.35433070866141736" top="0.31496062992125984" bottom="0.43307086614173229" header="0.31496062992125984" footer="0.19685039370078741"/>
      <pageSetup paperSize="9" scale="75" orientation="landscape" r:id="rId1"/>
    </customSheetView>
    <customSheetView guid="{846923CB-F88B-4F4C-A10C-8D7BA9ADB3B9}" scale="70" showPageBreaks="1" printArea="1" hiddenRows="1" hiddenColumns="1" view="pageBreakPreview">
      <pane ySplit="6" topLeftCell="A203" activePane="bottomLeft" state="frozen"/>
      <selection pane="bottomLeft" activeCell="K205" sqref="K205"/>
      <rowBreaks count="3" manualBreakCount="3">
        <brk id="104" max="10" man="1"/>
        <brk id="233" max="10" man="1"/>
        <brk id="287" max="10" man="1"/>
      </rowBreaks>
      <pageMargins left="0.35433070866141736" right="0.35433070866141736" top="0.31496062992125984" bottom="0.47244094488188981" header="0.31496062992125984" footer="0.19685039370078741"/>
      <pageSetup paperSize="9" scale="90" orientation="landscape" r:id="rId2"/>
    </customSheetView>
    <customSheetView guid="{3BC046E5-3781-4A04-884F-C878E5BAD991}" scale="70" hiddenRows="1">
      <pane ySplit="6" topLeftCell="A103" activePane="bottomLeft" state="frozen"/>
      <selection pane="bottomLeft" activeCell="I110" sqref="I110"/>
      <pageMargins left="0.35433070866141736" right="0.35433070866141736" top="0.31496062992125984" bottom="0.59055118110236227" header="0.31496062992125984" footer="0.55118110236220474"/>
      <pageSetup paperSize="9" scale="65" orientation="portrait" r:id="rId3"/>
    </customSheetView>
    <customSheetView guid="{65157E9B-A25C-4E05-9DC0-D9908C0477A1}" scale="85" showPageBreaks="1" printArea="1" hiddenRows="1" hiddenColumns="1" view="pageBreakPreview">
      <pane ySplit="6" topLeftCell="A194" activePane="bottomLeft" state="frozen"/>
      <selection pane="bottomLeft" activeCell="K207" sqref="K207"/>
      <rowBreaks count="3" manualBreakCount="3">
        <brk id="105" max="10" man="1"/>
        <brk id="233" max="10" man="1"/>
        <brk id="287" max="10" man="1"/>
      </rowBreaks>
      <pageMargins left="0.35433070866141736" right="0.35433070866141736" top="0.31496062992125984" bottom="0.47244094488188981" header="0.31496062992125984" footer="0.19685039370078741"/>
      <pageSetup paperSize="9" scale="90" orientation="landscape" r:id="rId4"/>
    </customSheetView>
    <customSheetView guid="{EA4DBEF1-C5AC-4772-BA7E-0B8041A62603}" scale="70" showPageBreaks="1" printArea="1" hiddenRows="1" hiddenColumns="1" view="pageBreakPreview">
      <pane ySplit="6" topLeftCell="A203" activePane="bottomLeft" state="frozen"/>
      <selection pane="bottomLeft" activeCell="A5" sqref="A5:K308"/>
      <rowBreaks count="3" manualBreakCount="3">
        <brk id="104" max="10" man="1"/>
        <brk id="233" max="10" man="1"/>
        <brk id="287" max="10" man="1"/>
      </rowBreaks>
      <pageMargins left="0.35433070866141736" right="0.35433070866141736" top="0.31496062992125984" bottom="0.47244094488188981" header="0.31496062992125984" footer="0.19685039370078741"/>
      <pageSetup paperSize="9" scale="90" orientation="landscape" r:id="rId5"/>
    </customSheetView>
    <customSheetView guid="{E1B3077E-F565-4760-B1CF-3B85E8DDD84F}" scale="70" printArea="1" hiddenRows="1">
      <pane ySplit="6" topLeftCell="A7" activePane="bottomLeft" state="frozen"/>
      <selection pane="bottomLeft" activeCell="K129" sqref="K129"/>
      <pageMargins left="0.35433070866141736" right="0.35433070866141736" top="0.31496062992125984" bottom="0.43307086614173229" header="0.31496062992125984" footer="0.19685039370078741"/>
      <pageSetup paperSize="9" scale="53" orientation="portrait" r:id="rId6"/>
    </customSheetView>
    <customSheetView guid="{AA657A23-B47E-40BF-9A27-27467276D2DB}" scale="85">
      <pane ySplit="8" topLeftCell="A168" activePane="bottomLeft" state="frozen"/>
      <selection pane="bottomLeft" activeCell="M187" sqref="M187"/>
      <pageMargins left="0.35433070866141736" right="0.35433070866141736" top="0.31496062992125984" bottom="0.43307086614173229" header="0.31496062992125984" footer="0.19685039370078741"/>
      <pageSetup paperSize="9" scale="75" orientation="landscape" r:id="rId7"/>
    </customSheetView>
    <customSheetView guid="{AE233151-C70C-44B4-8554-558CF313B1A5}" scale="85" fitToPage="1">
      <pane ySplit="8" topLeftCell="A137" activePane="bottomLeft" state="frozen"/>
      <selection pane="bottomLeft" activeCell="A122" sqref="A122:N147"/>
      <pageMargins left="0.35433070866141736" right="0.35433070866141736" top="0.31496062992125984" bottom="0.43307086614173229" header="0.31496062992125984" footer="0.19685039370078741"/>
      <pageSetup paperSize="9" scale="59" fitToHeight="0" orientation="landscape" r:id="rId8"/>
    </customSheetView>
    <customSheetView guid="{3D465751-FFD6-44BD-824D-F0D063D34777}" scale="85">
      <pane ySplit="8" topLeftCell="A177" activePane="bottomLeft" state="frozen"/>
      <selection pane="bottomLeft" activeCell="Q188" sqref="Q188"/>
      <pageMargins left="0.35433070866141736" right="0.35433070866141736" top="0.31496062992125984" bottom="0.43307086614173229" header="0.31496062992125984" footer="0.19685039370078741"/>
      <pageSetup paperSize="9" scale="75" orientation="landscape" r:id="rId9"/>
    </customSheetView>
    <customSheetView guid="{A8B51815-240B-4DE8-AD4A-734566834CFE}" scale="85">
      <pane ySplit="8" topLeftCell="A240" activePane="bottomLeft" state="frozen"/>
      <selection pane="bottomLeft" activeCell="I240" sqref="I240"/>
      <pageMargins left="0.35433070866141736" right="0.35433070866141736" top="0.31496062992125984" bottom="0.43307086614173229" header="0.31496062992125984" footer="0.19685039370078741"/>
      <pageSetup paperSize="9" scale="75" orientation="landscape" r:id="rId10"/>
    </customSheetView>
    <customSheetView guid="{DAB5218A-E560-423B-A611-60B9FA0DABE7}" scale="85">
      <pane ySplit="8" topLeftCell="A198" activePane="bottomLeft" state="frozen"/>
      <selection pane="bottomLeft" activeCell="M201" sqref="M201:M203"/>
      <pageMargins left="0.35433070866141736" right="0.35433070866141736" top="0.31496062992125984" bottom="0.43307086614173229" header="0.31496062992125984" footer="0.19685039370078741"/>
      <pageSetup paperSize="9" scale="75" orientation="landscape" r:id="rId11"/>
    </customSheetView>
    <customSheetView guid="{1AC26266-56BB-4802-88F7-0A1B061B1737}" scale="85">
      <pane ySplit="8" topLeftCell="A237" activePane="bottomLeft" state="frozen"/>
      <selection pane="bottomLeft" activeCell="H244" sqref="H244"/>
      <pageMargins left="0.35433070866141736" right="0.35433070866141736" top="0.31496062992125984" bottom="0.43307086614173229" header="0.31496062992125984" footer="0.19685039370078741"/>
      <pageSetup paperSize="9" scale="75" orientation="landscape" r:id="rId12"/>
    </customSheetView>
    <customSheetView guid="{611B7E8B-0C7E-4EC5-9D28-4DBD338EA18B}" scale="85">
      <pane ySplit="8" topLeftCell="A215" activePane="bottomLeft" state="frozen"/>
      <selection pane="bottomLeft" activeCell="N223" sqref="N223:N224"/>
      <pageMargins left="0.35433070866141736" right="0.35433070866141736" top="0.31496062992125984" bottom="0.43307086614173229" header="0.31496062992125984" footer="0.19685039370078741"/>
      <pageSetup paperSize="9" scale="75" orientation="landscape" r:id="rId13"/>
    </customSheetView>
    <customSheetView guid="{7B97C301-930D-483D-96B7-CC048F1DD126}" scale="85">
      <pane ySplit="8" topLeftCell="A300"/>
      <selection activeCell="M223" sqref="M223:N224"/>
      <pageMargins left="0.35433070866141736" right="0.35433070866141736" top="0.31496062992125984" bottom="0.43307086614173229" header="0.31496062992125984" footer="0.19685039370078741"/>
      <pageSetup paperSize="9" scale="60" orientation="landscape" r:id="rId14"/>
    </customSheetView>
  </customSheetViews>
  <mergeCells count="357">
    <mergeCell ref="B294:B295"/>
    <mergeCell ref="A307:A308"/>
    <mergeCell ref="C218:C220"/>
    <mergeCell ref="A158:A159"/>
    <mergeCell ref="A243:A245"/>
    <mergeCell ref="B243:B245"/>
    <mergeCell ref="C243:C244"/>
    <mergeCell ref="B256:B257"/>
    <mergeCell ref="B307:B308"/>
    <mergeCell ref="B288:B289"/>
    <mergeCell ref="A285:A286"/>
    <mergeCell ref="B285:B286"/>
    <mergeCell ref="B268:B269"/>
    <mergeCell ref="A253:A254"/>
    <mergeCell ref="B253:B254"/>
    <mergeCell ref="A288:A289"/>
    <mergeCell ref="A168:A169"/>
    <mergeCell ref="B168:B169"/>
    <mergeCell ref="A165:A166"/>
    <mergeCell ref="B165:B166"/>
    <mergeCell ref="A161:A163"/>
    <mergeCell ref="B161:B163"/>
    <mergeCell ref="A310:A311"/>
    <mergeCell ref="B310:B311"/>
    <mergeCell ref="A94:A95"/>
    <mergeCell ref="B94:B95"/>
    <mergeCell ref="A145:A147"/>
    <mergeCell ref="B145:B147"/>
    <mergeCell ref="B158:B159"/>
    <mergeCell ref="A277:A279"/>
    <mergeCell ref="B277:B279"/>
    <mergeCell ref="A291:A292"/>
    <mergeCell ref="B291:B292"/>
    <mergeCell ref="A223:A224"/>
    <mergeCell ref="A229:A230"/>
    <mergeCell ref="B229:B230"/>
    <mergeCell ref="A226:A227"/>
    <mergeCell ref="B226:B227"/>
    <mergeCell ref="B223:B224"/>
    <mergeCell ref="A304:A305"/>
    <mergeCell ref="B304:B305"/>
    <mergeCell ref="A111:A112"/>
    <mergeCell ref="B111:B112"/>
    <mergeCell ref="B129:B131"/>
    <mergeCell ref="B259:B260"/>
    <mergeCell ref="A256:A257"/>
    <mergeCell ref="L73:L76"/>
    <mergeCell ref="C73:C76"/>
    <mergeCell ref="A297:A298"/>
    <mergeCell ref="B297:B298"/>
    <mergeCell ref="A205:A207"/>
    <mergeCell ref="B205:B207"/>
    <mergeCell ref="C205:C206"/>
    <mergeCell ref="L205:L206"/>
    <mergeCell ref="A209:A210"/>
    <mergeCell ref="B209:B210"/>
    <mergeCell ref="A212:A213"/>
    <mergeCell ref="B212:B213"/>
    <mergeCell ref="A82:A83"/>
    <mergeCell ref="B82:B83"/>
    <mergeCell ref="A85:A86"/>
    <mergeCell ref="A265:A266"/>
    <mergeCell ref="B265:B266"/>
    <mergeCell ref="A281:A283"/>
    <mergeCell ref="B281:B283"/>
    <mergeCell ref="A262:A263"/>
    <mergeCell ref="B262:B263"/>
    <mergeCell ref="A259:A260"/>
    <mergeCell ref="B185:B186"/>
    <mergeCell ref="A294:A295"/>
    <mergeCell ref="A88:A89"/>
    <mergeCell ref="B88:B89"/>
    <mergeCell ref="A101:A105"/>
    <mergeCell ref="B12:B14"/>
    <mergeCell ref="A67:A68"/>
    <mergeCell ref="B67:B68"/>
    <mergeCell ref="A36:A37"/>
    <mergeCell ref="B36:B37"/>
    <mergeCell ref="A58:A59"/>
    <mergeCell ref="B58:B59"/>
    <mergeCell ref="A16:A17"/>
    <mergeCell ref="B16:B17"/>
    <mergeCell ref="A39:A40"/>
    <mergeCell ref="B39:B40"/>
    <mergeCell ref="A25:A27"/>
    <mergeCell ref="B25:B27"/>
    <mergeCell ref="A79:A80"/>
    <mergeCell ref="B79:B80"/>
    <mergeCell ref="B188:B189"/>
    <mergeCell ref="B175:B176"/>
    <mergeCell ref="A149:A150"/>
    <mergeCell ref="B149:B150"/>
    <mergeCell ref="A2:L2"/>
    <mergeCell ref="A3:L3"/>
    <mergeCell ref="I5:L5"/>
    <mergeCell ref="I6:L6"/>
    <mergeCell ref="A7:A8"/>
    <mergeCell ref="B7:B8"/>
    <mergeCell ref="C7:C8"/>
    <mergeCell ref="D7:D8"/>
    <mergeCell ref="E7:E8"/>
    <mergeCell ref="F7:F8"/>
    <mergeCell ref="L7:L8"/>
    <mergeCell ref="G7:H8"/>
    <mergeCell ref="C12:C13"/>
    <mergeCell ref="A19:A20"/>
    <mergeCell ref="B19:B20"/>
    <mergeCell ref="A22:A23"/>
    <mergeCell ref="B22:B23"/>
    <mergeCell ref="A42:A44"/>
    <mergeCell ref="B42:B44"/>
    <mergeCell ref="B101:B105"/>
    <mergeCell ref="A137:A139"/>
    <mergeCell ref="B137:B139"/>
    <mergeCell ref="A129:A131"/>
    <mergeCell ref="C129:C130"/>
    <mergeCell ref="C25:C26"/>
    <mergeCell ref="A33:A34"/>
    <mergeCell ref="B33:B34"/>
    <mergeCell ref="A12:A14"/>
    <mergeCell ref="A250:A251"/>
    <mergeCell ref="B250:B251"/>
    <mergeCell ref="A171:A173"/>
    <mergeCell ref="B171:B173"/>
    <mergeCell ref="A198:A200"/>
    <mergeCell ref="A175:A176"/>
    <mergeCell ref="A235:A237"/>
    <mergeCell ref="B235:B237"/>
    <mergeCell ref="A195:A196"/>
    <mergeCell ref="B202:B203"/>
    <mergeCell ref="B195:B196"/>
    <mergeCell ref="A202:A203"/>
    <mergeCell ref="A218:A221"/>
    <mergeCell ref="B218:B221"/>
    <mergeCell ref="A247:A248"/>
    <mergeCell ref="B247:B248"/>
    <mergeCell ref="A182:A183"/>
    <mergeCell ref="B182:B183"/>
    <mergeCell ref="A185:A186"/>
    <mergeCell ref="L117:L120"/>
    <mergeCell ref="L145:L146"/>
    <mergeCell ref="A239:A241"/>
    <mergeCell ref="B239:B241"/>
    <mergeCell ref="C239:C240"/>
    <mergeCell ref="C277:C278"/>
    <mergeCell ref="A268:A269"/>
    <mergeCell ref="A152:A153"/>
    <mergeCell ref="B152:B153"/>
    <mergeCell ref="A155:A156"/>
    <mergeCell ref="B155:B156"/>
    <mergeCell ref="A133:A135"/>
    <mergeCell ref="B133:B135"/>
    <mergeCell ref="L277:L278"/>
    <mergeCell ref="C137:C138"/>
    <mergeCell ref="A117:A121"/>
    <mergeCell ref="B117:B121"/>
    <mergeCell ref="A123:A124"/>
    <mergeCell ref="B123:B124"/>
    <mergeCell ref="A126:A127"/>
    <mergeCell ref="B126:B127"/>
    <mergeCell ref="C281:C282"/>
    <mergeCell ref="A274:A275"/>
    <mergeCell ref="B274:B275"/>
    <mergeCell ref="A271:A272"/>
    <mergeCell ref="A232:A233"/>
    <mergeCell ref="B232:B233"/>
    <mergeCell ref="A215:A216"/>
    <mergeCell ref="B215:B216"/>
    <mergeCell ref="B271:B272"/>
    <mergeCell ref="L281:L282"/>
    <mergeCell ref="C42:C43"/>
    <mergeCell ref="B198:B200"/>
    <mergeCell ref="C235:C236"/>
    <mergeCell ref="B70:B71"/>
    <mergeCell ref="A46:A49"/>
    <mergeCell ref="B46:B49"/>
    <mergeCell ref="C46:C48"/>
    <mergeCell ref="C198:C199"/>
    <mergeCell ref="A64:A65"/>
    <mergeCell ref="B64:B65"/>
    <mergeCell ref="A55:A56"/>
    <mergeCell ref="B55:B56"/>
    <mergeCell ref="A51:A53"/>
    <mergeCell ref="B51:B53"/>
    <mergeCell ref="B61:B62"/>
    <mergeCell ref="A73:A77"/>
    <mergeCell ref="B73:B77"/>
    <mergeCell ref="A61:A62"/>
    <mergeCell ref="A188:A189"/>
    <mergeCell ref="C101:C104"/>
    <mergeCell ref="B85:B86"/>
    <mergeCell ref="A91:A92"/>
    <mergeCell ref="B91:B92"/>
    <mergeCell ref="A70:A71"/>
    <mergeCell ref="M7:M8"/>
    <mergeCell ref="N7:N8"/>
    <mergeCell ref="M12:M14"/>
    <mergeCell ref="N12:N14"/>
    <mergeCell ref="M16:M17"/>
    <mergeCell ref="N16:N17"/>
    <mergeCell ref="M19:M20"/>
    <mergeCell ref="N19:N20"/>
    <mergeCell ref="M22:M23"/>
    <mergeCell ref="N22:N23"/>
    <mergeCell ref="M25:M27"/>
    <mergeCell ref="N25:N27"/>
    <mergeCell ref="M33:M34"/>
    <mergeCell ref="N33:N34"/>
    <mergeCell ref="M36:M37"/>
    <mergeCell ref="N36:N37"/>
    <mergeCell ref="M39:M40"/>
    <mergeCell ref="N39:N40"/>
    <mergeCell ref="M42:M44"/>
    <mergeCell ref="N42:N44"/>
    <mergeCell ref="M46:M49"/>
    <mergeCell ref="N46:N49"/>
    <mergeCell ref="M51:M53"/>
    <mergeCell ref="N51:N53"/>
    <mergeCell ref="M55:M56"/>
    <mergeCell ref="N55:N56"/>
    <mergeCell ref="M58:M59"/>
    <mergeCell ref="N58:N59"/>
    <mergeCell ref="M73:M77"/>
    <mergeCell ref="N73:N77"/>
    <mergeCell ref="M79:M80"/>
    <mergeCell ref="N79:N80"/>
    <mergeCell ref="M82:M83"/>
    <mergeCell ref="N82:N83"/>
    <mergeCell ref="M85:M86"/>
    <mergeCell ref="N85:N86"/>
    <mergeCell ref="M61:M62"/>
    <mergeCell ref="N61:N62"/>
    <mergeCell ref="M64:M65"/>
    <mergeCell ref="N64:N65"/>
    <mergeCell ref="M67:M68"/>
    <mergeCell ref="N67:N68"/>
    <mergeCell ref="M70:M71"/>
    <mergeCell ref="N70:N71"/>
    <mergeCell ref="M88:M89"/>
    <mergeCell ref="N88:N89"/>
    <mergeCell ref="M91:M92"/>
    <mergeCell ref="N91:N92"/>
    <mergeCell ref="M94:M95"/>
    <mergeCell ref="N94:N95"/>
    <mergeCell ref="M101:M105"/>
    <mergeCell ref="N101:N105"/>
    <mergeCell ref="M111:M112"/>
    <mergeCell ref="N111:N112"/>
    <mergeCell ref="M117:M121"/>
    <mergeCell ref="N117:N121"/>
    <mergeCell ref="M123:M124"/>
    <mergeCell ref="N123:N124"/>
    <mergeCell ref="M126:M127"/>
    <mergeCell ref="N126:N127"/>
    <mergeCell ref="M129:M131"/>
    <mergeCell ref="N129:N131"/>
    <mergeCell ref="M133:M135"/>
    <mergeCell ref="N133:N135"/>
    <mergeCell ref="M137:M139"/>
    <mergeCell ref="N137:N139"/>
    <mergeCell ref="M145:M147"/>
    <mergeCell ref="N145:N147"/>
    <mergeCell ref="M149:M150"/>
    <mergeCell ref="N149:N150"/>
    <mergeCell ref="M152:M153"/>
    <mergeCell ref="N152:N153"/>
    <mergeCell ref="M155:M156"/>
    <mergeCell ref="N155:N156"/>
    <mergeCell ref="M158:M159"/>
    <mergeCell ref="N158:N159"/>
    <mergeCell ref="M161:M163"/>
    <mergeCell ref="N161:N163"/>
    <mergeCell ref="M165:M166"/>
    <mergeCell ref="N165:N166"/>
    <mergeCell ref="M168:M169"/>
    <mergeCell ref="N168:N169"/>
    <mergeCell ref="M171:M173"/>
    <mergeCell ref="N171:N173"/>
    <mergeCell ref="M198:M200"/>
    <mergeCell ref="N198:N200"/>
    <mergeCell ref="M202:M203"/>
    <mergeCell ref="N202:N203"/>
    <mergeCell ref="M205:M207"/>
    <mergeCell ref="N205:N207"/>
    <mergeCell ref="M209:M210"/>
    <mergeCell ref="N209:N210"/>
    <mergeCell ref="M175:M176"/>
    <mergeCell ref="N175:N176"/>
    <mergeCell ref="M182:M183"/>
    <mergeCell ref="N182:N183"/>
    <mergeCell ref="M185:M186"/>
    <mergeCell ref="N185:N186"/>
    <mergeCell ref="M188:M189"/>
    <mergeCell ref="N188:N189"/>
    <mergeCell ref="M195:M196"/>
    <mergeCell ref="N195:N196"/>
    <mergeCell ref="M212:M213"/>
    <mergeCell ref="N212:N213"/>
    <mergeCell ref="M215:M216"/>
    <mergeCell ref="N215:N216"/>
    <mergeCell ref="M218:M221"/>
    <mergeCell ref="N218:N221"/>
    <mergeCell ref="M223:M224"/>
    <mergeCell ref="N223:N224"/>
    <mergeCell ref="M226:M227"/>
    <mergeCell ref="N226:N227"/>
    <mergeCell ref="N253:N254"/>
    <mergeCell ref="M256:M257"/>
    <mergeCell ref="N256:N257"/>
    <mergeCell ref="M259:M260"/>
    <mergeCell ref="N259:N260"/>
    <mergeCell ref="M229:M230"/>
    <mergeCell ref="N229:N230"/>
    <mergeCell ref="M232:M233"/>
    <mergeCell ref="N232:N233"/>
    <mergeCell ref="M235:M237"/>
    <mergeCell ref="N235:N237"/>
    <mergeCell ref="M239:M241"/>
    <mergeCell ref="N239:N241"/>
    <mergeCell ref="M243:M245"/>
    <mergeCell ref="N243:N245"/>
    <mergeCell ref="M310:M311"/>
    <mergeCell ref="N310:N311"/>
    <mergeCell ref="M277:M279"/>
    <mergeCell ref="N277:N279"/>
    <mergeCell ref="M281:M283"/>
    <mergeCell ref="N281:N283"/>
    <mergeCell ref="M285:M286"/>
    <mergeCell ref="N285:N286"/>
    <mergeCell ref="M288:M289"/>
    <mergeCell ref="N288:N289"/>
    <mergeCell ref="M291:M292"/>
    <mergeCell ref="N291:N292"/>
    <mergeCell ref="M1:N1"/>
    <mergeCell ref="M294:M295"/>
    <mergeCell ref="N294:N295"/>
    <mergeCell ref="M297:M298"/>
    <mergeCell ref="N297:N298"/>
    <mergeCell ref="M304:M305"/>
    <mergeCell ref="N304:N305"/>
    <mergeCell ref="M307:M308"/>
    <mergeCell ref="N307:N308"/>
    <mergeCell ref="M262:M263"/>
    <mergeCell ref="N262:N263"/>
    <mergeCell ref="M265:M266"/>
    <mergeCell ref="N265:N266"/>
    <mergeCell ref="M268:M269"/>
    <mergeCell ref="N268:N269"/>
    <mergeCell ref="M271:M272"/>
    <mergeCell ref="N271:N272"/>
    <mergeCell ref="M274:M275"/>
    <mergeCell ref="N274:N275"/>
    <mergeCell ref="M247:M248"/>
    <mergeCell ref="N247:N248"/>
    <mergeCell ref="M250:M251"/>
    <mergeCell ref="N250:N251"/>
    <mergeCell ref="M253:M254"/>
  </mergeCells>
  <pageMargins left="0.35433070866141736" right="0.35433070866141736" top="0.31496062992125984" bottom="0.19685039370078741" header="0.31496062992125984" footer="0.19685039370078741"/>
  <pageSetup paperSize="9" scale="55" orientation="landscape" r:id="rId15"/>
  <rowBreaks count="3" manualBreakCount="3">
    <brk id="44" max="16383" man="1"/>
    <brk id="115" max="16383" man="1"/>
    <brk id="2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изменений</vt:lpstr>
      <vt:lpstr>'Реестр изменений'!Заголовки_для_печати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User126</dc:creator>
  <cp:lastModifiedBy>User126</cp:lastModifiedBy>
  <cp:lastPrinted>2026-09-11T08:16:05Z</cp:lastPrinted>
  <dcterms:created xsi:type="dcterms:W3CDTF">2006-09-28T05:33:49Z</dcterms:created>
  <dcterms:modified xsi:type="dcterms:W3CDTF">2026-09-11T08:16:07Z</dcterms:modified>
</cp:coreProperties>
</file>